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Планово-экономический отдел\Для всех\Раскрытие информации\Аэропортовая деятельность\Постановление РФ от 27 ноября 2010 г. № 938\В соответствии с Приказом ФСТ РФ № 159-Т от 19.04.2011г\Форма № 2\"/>
    </mc:Choice>
  </mc:AlternateContent>
  <xr:revisionPtr revIDLastSave="0" documentId="13_ncr:1_{019EF762-0BBE-4B64-ABF4-AC48A62E0203}" xr6:coauthVersionLast="47" xr6:coauthVersionMax="47" xr10:uidLastSave="{00000000-0000-0000-0000-000000000000}"/>
  <bookViews>
    <workbookView xWindow="-120" yWindow="-120" windowWidth="38640" windowHeight="15840" xr2:uid="{3FF1698C-3F14-4805-A6E6-8C29077F4AE8}"/>
  </bookViews>
  <sheets>
    <sheet name="Форма 2" sheetId="2" r:id="rId1"/>
    <sheet name="2024" sheetId="3" r:id="rId2"/>
    <sheet name="2025" sheetId="4" r:id="rId3"/>
    <sheet name="2026" sheetId="6" r:id="rId4"/>
  </sheets>
  <definedNames>
    <definedName name="OLE_LINK1" localSheetId="0">'Форма 2'!$A$1</definedName>
    <definedName name="_xlnm.Print_Area" localSheetId="1">'2024'!$A$1:$L$56</definedName>
    <definedName name="_xlnm.Print_Area" localSheetId="2">'2025'!$A$1:$L$56</definedName>
    <definedName name="_xlnm.Print_Area" localSheetId="3">'2026'!$A$1:$L$56</definedName>
    <definedName name="_xlnm.Print_Area" localSheetId="0">'Форма 2'!$A$1:$F$143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4" l="1"/>
  <c r="F66" i="2" l="1"/>
  <c r="F65" i="2"/>
  <c r="F60" i="2"/>
  <c r="F59" i="2"/>
  <c r="F58" i="2"/>
  <c r="F24" i="2"/>
  <c r="F26" i="2"/>
  <c r="E38" i="2" l="1"/>
  <c r="F38" i="2"/>
  <c r="B46" i="6" l="1"/>
  <c r="B47" i="4" l="1"/>
  <c r="B53" i="4"/>
  <c r="C56" i="6" l="1"/>
  <c r="B55" i="6"/>
  <c r="B54" i="6"/>
  <c r="B53" i="6"/>
  <c r="B52" i="6"/>
  <c r="K51" i="6"/>
  <c r="K56" i="6" s="1"/>
  <c r="J51" i="6"/>
  <c r="I51" i="6"/>
  <c r="I56" i="6" s="1"/>
  <c r="H51" i="6"/>
  <c r="G51" i="6"/>
  <c r="F51" i="6"/>
  <c r="E51" i="6"/>
  <c r="D51" i="6"/>
  <c r="B49" i="6"/>
  <c r="B48" i="6"/>
  <c r="B47" i="6"/>
  <c r="H45" i="6"/>
  <c r="G45" i="6"/>
  <c r="F45" i="6"/>
  <c r="E45" i="6"/>
  <c r="D45" i="6"/>
  <c r="B43" i="6"/>
  <c r="B42" i="6"/>
  <c r="F128" i="2" s="1"/>
  <c r="B41" i="6"/>
  <c r="F127" i="2" s="1"/>
  <c r="B40" i="6"/>
  <c r="H39" i="6"/>
  <c r="G39" i="6"/>
  <c r="F39" i="6"/>
  <c r="E39" i="6"/>
  <c r="D39" i="6"/>
  <c r="B37" i="6"/>
  <c r="B36" i="6"/>
  <c r="F121" i="2" s="1"/>
  <c r="B35" i="6"/>
  <c r="F120" i="2" s="1"/>
  <c r="B34" i="6"/>
  <c r="H33" i="6"/>
  <c r="G33" i="6"/>
  <c r="F33" i="6"/>
  <c r="E33" i="6"/>
  <c r="D33" i="6"/>
  <c r="B31" i="6"/>
  <c r="F111" i="2" s="1"/>
  <c r="B30" i="6"/>
  <c r="F110" i="2" s="1"/>
  <c r="B29" i="6"/>
  <c r="F109" i="2" s="1"/>
  <c r="B28" i="6"/>
  <c r="H27" i="6"/>
  <c r="G27" i="6"/>
  <c r="F27" i="6"/>
  <c r="E27" i="6"/>
  <c r="D27" i="6"/>
  <c r="B25" i="6"/>
  <c r="B24" i="6"/>
  <c r="F81" i="2" s="1"/>
  <c r="B23" i="6"/>
  <c r="F80" i="2" s="1"/>
  <c r="B22" i="6"/>
  <c r="F79" i="2" s="1"/>
  <c r="H21" i="6"/>
  <c r="G21" i="6"/>
  <c r="F21" i="6"/>
  <c r="E21" i="6"/>
  <c r="D21" i="6"/>
  <c r="B19" i="6"/>
  <c r="B18" i="6"/>
  <c r="F97" i="2" s="1"/>
  <c r="B17" i="6"/>
  <c r="F96" i="2" s="1"/>
  <c r="B16" i="6"/>
  <c r="F102" i="2" s="1"/>
  <c r="H15" i="6"/>
  <c r="G15" i="6"/>
  <c r="F15" i="6"/>
  <c r="E15" i="6"/>
  <c r="D15" i="6"/>
  <c r="B13" i="6"/>
  <c r="B12" i="6"/>
  <c r="B11" i="6"/>
  <c r="F73" i="2" s="1"/>
  <c r="B10" i="6"/>
  <c r="H9" i="6"/>
  <c r="G9" i="6"/>
  <c r="F9" i="6"/>
  <c r="E9" i="6"/>
  <c r="D9" i="6"/>
  <c r="C56" i="4"/>
  <c r="B55" i="4"/>
  <c r="B54" i="4"/>
  <c r="K51" i="4"/>
  <c r="K56" i="4" s="1"/>
  <c r="J51" i="4"/>
  <c r="I51" i="4"/>
  <c r="I56" i="4" s="1"/>
  <c r="H51" i="4"/>
  <c r="G51" i="4"/>
  <c r="F51" i="4"/>
  <c r="E51" i="4"/>
  <c r="D51" i="4"/>
  <c r="B49" i="4"/>
  <c r="B48" i="4"/>
  <c r="B46" i="4"/>
  <c r="H45" i="4"/>
  <c r="G45" i="4"/>
  <c r="F45" i="4"/>
  <c r="E45" i="4"/>
  <c r="D45" i="4"/>
  <c r="B43" i="4"/>
  <c r="B42" i="4"/>
  <c r="E128" i="2" s="1"/>
  <c r="B41" i="4"/>
  <c r="B40" i="4"/>
  <c r="H39" i="4"/>
  <c r="G39" i="4"/>
  <c r="F39" i="4"/>
  <c r="E39" i="4"/>
  <c r="D39" i="4"/>
  <c r="B37" i="4"/>
  <c r="E122" i="2" s="1"/>
  <c r="B36" i="4"/>
  <c r="E121" i="2" s="1"/>
  <c r="B35" i="4"/>
  <c r="E120" i="2" s="1"/>
  <c r="B34" i="4"/>
  <c r="E119" i="2" s="1"/>
  <c r="H33" i="4"/>
  <c r="G33" i="4"/>
  <c r="F33" i="4"/>
  <c r="E33" i="4"/>
  <c r="D33" i="4"/>
  <c r="B31" i="4"/>
  <c r="E111" i="2" s="1"/>
  <c r="B30" i="4"/>
  <c r="E110" i="2" s="1"/>
  <c r="B29" i="4"/>
  <c r="B28" i="4"/>
  <c r="E115" i="2" s="1"/>
  <c r="H27" i="4"/>
  <c r="G27" i="4"/>
  <c r="F27" i="4"/>
  <c r="E27" i="4"/>
  <c r="D27" i="4"/>
  <c r="B25" i="4"/>
  <c r="B24" i="4"/>
  <c r="E81" i="2" s="1"/>
  <c r="B23" i="4"/>
  <c r="E80" i="2" s="1"/>
  <c r="B22" i="4"/>
  <c r="H21" i="4"/>
  <c r="G21" i="4"/>
  <c r="F21" i="4"/>
  <c r="E21" i="4"/>
  <c r="D21" i="4"/>
  <c r="B19" i="4"/>
  <c r="E98" i="2" s="1"/>
  <c r="B18" i="4"/>
  <c r="E97" i="2" s="1"/>
  <c r="B17" i="4"/>
  <c r="E96" i="2" s="1"/>
  <c r="B16" i="4"/>
  <c r="E102" i="2" s="1"/>
  <c r="E100" i="2" s="1"/>
  <c r="H15" i="4"/>
  <c r="G15" i="4"/>
  <c r="F15" i="4"/>
  <c r="E15" i="4"/>
  <c r="D15" i="4"/>
  <c r="B13" i="4"/>
  <c r="B12" i="4"/>
  <c r="B11" i="4"/>
  <c r="E73" i="2" s="1"/>
  <c r="B10" i="4"/>
  <c r="H9" i="4"/>
  <c r="G9" i="4"/>
  <c r="F9" i="4"/>
  <c r="E9" i="4"/>
  <c r="D9" i="4"/>
  <c r="C56" i="3"/>
  <c r="B55" i="3"/>
  <c r="B54" i="3"/>
  <c r="B53" i="3"/>
  <c r="B52" i="3"/>
  <c r="L51" i="3"/>
  <c r="L56" i="3" s="1"/>
  <c r="K51" i="3"/>
  <c r="J51" i="3"/>
  <c r="J56" i="3" s="1"/>
  <c r="H51" i="3"/>
  <c r="G51" i="3"/>
  <c r="F51" i="3"/>
  <c r="E51" i="3"/>
  <c r="D51" i="3"/>
  <c r="B49" i="3"/>
  <c r="B48" i="3"/>
  <c r="B47" i="3"/>
  <c r="B46" i="3"/>
  <c r="H45" i="3"/>
  <c r="G45" i="3"/>
  <c r="F45" i="3"/>
  <c r="E45" i="3"/>
  <c r="D45" i="3"/>
  <c r="B43" i="3"/>
  <c r="B42" i="3"/>
  <c r="D128" i="2" s="1"/>
  <c r="B41" i="3"/>
  <c r="D127" i="2" s="1"/>
  <c r="B40" i="3"/>
  <c r="H39" i="3"/>
  <c r="G39" i="3"/>
  <c r="F39" i="3"/>
  <c r="E39" i="3"/>
  <c r="D39" i="3"/>
  <c r="B37" i="3"/>
  <c r="D122" i="2" s="1"/>
  <c r="B36" i="3"/>
  <c r="D121" i="2" s="1"/>
  <c r="B35" i="3"/>
  <c r="D120" i="2" s="1"/>
  <c r="B34" i="3"/>
  <c r="H33" i="3"/>
  <c r="G33" i="3"/>
  <c r="F33" i="3"/>
  <c r="E33" i="3"/>
  <c r="D33" i="3"/>
  <c r="B31" i="3"/>
  <c r="D111" i="2" s="1"/>
  <c r="B30" i="3"/>
  <c r="D110" i="2" s="1"/>
  <c r="B29" i="3"/>
  <c r="D109" i="2" s="1"/>
  <c r="B28" i="3"/>
  <c r="D115" i="2" s="1"/>
  <c r="H27" i="3"/>
  <c r="G27" i="3"/>
  <c r="F27" i="3"/>
  <c r="E27" i="3"/>
  <c r="D27" i="3"/>
  <c r="B25" i="3"/>
  <c r="D82" i="2" s="1"/>
  <c r="B24" i="3"/>
  <c r="D81" i="2" s="1"/>
  <c r="B23" i="3"/>
  <c r="D80" i="2" s="1"/>
  <c r="B22" i="3"/>
  <c r="D79" i="2" s="1"/>
  <c r="H21" i="3"/>
  <c r="G21" i="3"/>
  <c r="F21" i="3"/>
  <c r="E21" i="3"/>
  <c r="D21" i="3"/>
  <c r="B19" i="3"/>
  <c r="D98" i="2" s="1"/>
  <c r="B18" i="3"/>
  <c r="D97" i="2" s="1"/>
  <c r="B17" i="3"/>
  <c r="D96" i="2" s="1"/>
  <c r="B16" i="3"/>
  <c r="D102" i="2" s="1"/>
  <c r="D100" i="2" s="1"/>
  <c r="H15" i="3"/>
  <c r="G15" i="3"/>
  <c r="F15" i="3"/>
  <c r="E15" i="3"/>
  <c r="D15" i="3"/>
  <c r="B13" i="3"/>
  <c r="D75" i="2" s="1"/>
  <c r="B12" i="3"/>
  <c r="B11" i="3"/>
  <c r="D73" i="2" s="1"/>
  <c r="B10" i="3"/>
  <c r="H9" i="3"/>
  <c r="G9" i="3"/>
  <c r="F9" i="3"/>
  <c r="E9" i="3"/>
  <c r="D9" i="3"/>
  <c r="D129" i="2"/>
  <c r="E127" i="2"/>
  <c r="E126" i="2"/>
  <c r="F122" i="2"/>
  <c r="D113" i="2"/>
  <c r="E109" i="2"/>
  <c r="F100" i="2"/>
  <c r="F98" i="2"/>
  <c r="D84" i="2"/>
  <c r="F82" i="2"/>
  <c r="E82" i="2"/>
  <c r="E79" i="2"/>
  <c r="F75" i="2"/>
  <c r="E75" i="2"/>
  <c r="E62" i="2"/>
  <c r="D62" i="2"/>
  <c r="E55" i="2"/>
  <c r="D55" i="2"/>
  <c r="F51" i="2"/>
  <c r="E51" i="2"/>
  <c r="D51" i="2"/>
  <c r="F44" i="2"/>
  <c r="E44" i="2"/>
  <c r="D44" i="2"/>
  <c r="D38" i="2"/>
  <c r="F31" i="2"/>
  <c r="E31" i="2"/>
  <c r="E29" i="2" s="1"/>
  <c r="D31" i="2"/>
  <c r="E22" i="2"/>
  <c r="D22" i="2"/>
  <c r="F15" i="2"/>
  <c r="E15" i="2"/>
  <c r="D15" i="2"/>
  <c r="F8" i="2"/>
  <c r="E8" i="2"/>
  <c r="D8" i="2"/>
  <c r="J56" i="6" l="1"/>
  <c r="F134" i="2"/>
  <c r="F115" i="2"/>
  <c r="F113" i="2" s="1"/>
  <c r="J56" i="4"/>
  <c r="E134" i="2"/>
  <c r="E56" i="3"/>
  <c r="K56" i="3"/>
  <c r="D140" i="2"/>
  <c r="F84" i="2"/>
  <c r="F77" i="2"/>
  <c r="F56" i="6"/>
  <c r="B21" i="6"/>
  <c r="F70" i="2"/>
  <c r="F56" i="4"/>
  <c r="G56" i="4"/>
  <c r="E56" i="4"/>
  <c r="H56" i="4"/>
  <c r="E113" i="2"/>
  <c r="E84" i="2"/>
  <c r="D136" i="2"/>
  <c r="D134" i="2"/>
  <c r="E106" i="2"/>
  <c r="B33" i="4"/>
  <c r="E93" i="2"/>
  <c r="E91" i="2" s="1"/>
  <c r="B27" i="4"/>
  <c r="B39" i="6"/>
  <c r="B15" i="6"/>
  <c r="B15" i="4"/>
  <c r="E77" i="2"/>
  <c r="E117" i="2"/>
  <c r="B9" i="4"/>
  <c r="D56" i="4"/>
  <c r="H56" i="3"/>
  <c r="F56" i="3"/>
  <c r="B51" i="3"/>
  <c r="G56" i="3"/>
  <c r="D117" i="2"/>
  <c r="B33" i="3"/>
  <c r="D106" i="2"/>
  <c r="D104" i="2" s="1"/>
  <c r="B27" i="3"/>
  <c r="D93" i="2"/>
  <c r="D91" i="2" s="1"/>
  <c r="B15" i="3"/>
  <c r="B39" i="3"/>
  <c r="D56" i="3"/>
  <c r="B9" i="6"/>
  <c r="B39" i="4"/>
  <c r="L51" i="6"/>
  <c r="E56" i="6"/>
  <c r="H56" i="6"/>
  <c r="B33" i="6"/>
  <c r="B21" i="4"/>
  <c r="B27" i="6"/>
  <c r="D56" i="6"/>
  <c r="B9" i="3"/>
  <c r="B21" i="3"/>
  <c r="D77" i="2"/>
  <c r="D42" i="2"/>
  <c r="D29" i="2"/>
  <c r="F42" i="2"/>
  <c r="F62" i="2"/>
  <c r="F55" i="2"/>
  <c r="F22" i="2"/>
  <c r="E42" i="2"/>
  <c r="F29" i="2"/>
  <c r="F93" i="2"/>
  <c r="F91" i="2" s="1"/>
  <c r="E70" i="2"/>
  <c r="E124" i="2"/>
  <c r="F124" i="2"/>
  <c r="F106" i="2"/>
  <c r="D124" i="2"/>
  <c r="D70" i="2"/>
  <c r="F117" i="2"/>
  <c r="G56" i="6"/>
  <c r="B45" i="6"/>
  <c r="B45" i="4"/>
  <c r="E69" i="2" s="1"/>
  <c r="E131" i="2" s="1"/>
  <c r="L51" i="4"/>
  <c r="B45" i="3"/>
  <c r="F104" i="2" l="1"/>
  <c r="E104" i="2"/>
  <c r="L56" i="6"/>
  <c r="F136" i="2"/>
  <c r="B51" i="6"/>
  <c r="B56" i="6" s="1"/>
  <c r="F69" i="2"/>
  <c r="F131" i="2" s="1"/>
  <c r="B56" i="3"/>
  <c r="D69" i="2"/>
  <c r="D131" i="2" s="1"/>
  <c r="D137" i="2" s="1"/>
  <c r="D143" i="2" s="1"/>
  <c r="L56" i="4"/>
  <c r="E136" i="2"/>
  <c r="B51" i="4"/>
  <c r="B56" i="4" s="1"/>
  <c r="F137" i="2" l="1"/>
  <c r="F143" i="2" s="1"/>
  <c r="E137" i="2"/>
  <c r="E143" i="2" s="1"/>
</calcChain>
</file>

<file path=xl/sharedStrings.xml><?xml version="1.0" encoding="utf-8"?>
<sst xmlns="http://schemas.openxmlformats.org/spreadsheetml/2006/main" count="425" uniqueCount="85">
  <si>
    <t xml:space="preserve">Основные показатели финансово-хозяйственной </t>
  </si>
  <si>
    <t xml:space="preserve">деятельности АО «АЭРОПОРТ ЮЖНО-САХАЛИНСК» в сфере выполнения (оказания) </t>
  </si>
  <si>
    <t>I. Доходы и расходы</t>
  </si>
  <si>
    <t>№ 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</si>
  <si>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</si>
  <si>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</si>
  <si>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</si>
  <si>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тыс. руб.</t>
  </si>
  <si>
    <t>1.1</t>
  </si>
  <si>
    <t>Взлет-посадка</t>
  </si>
  <si>
    <t>в т.ч.</t>
  </si>
  <si>
    <t>- Аэропорт Южно-Сахалинск</t>
  </si>
  <si>
    <t>- филиал Аэропорт Оха</t>
  </si>
  <si>
    <t>- филиал Аэропорт Ноглики</t>
  </si>
  <si>
    <t xml:space="preserve"> - ОП Аэропорт Шахтерск</t>
  </si>
  <si>
    <t>1.2</t>
  </si>
  <si>
    <t>Обеспечение авиационной безопасности</t>
  </si>
  <si>
    <t>1.3</t>
  </si>
  <si>
    <t>Стоянка ВС</t>
  </si>
  <si>
    <t>1.4</t>
  </si>
  <si>
    <t>Сбор за предоставление аэровокзального комплекса</t>
  </si>
  <si>
    <t>на внутренних линиях</t>
  </si>
  <si>
    <t>1.5</t>
  </si>
  <si>
    <t>Обслуживание пассажиров</t>
  </si>
  <si>
    <t>на международных линиях</t>
  </si>
  <si>
    <t>1.6</t>
  </si>
  <si>
    <t>Обеспечение заправки ВС</t>
  </si>
  <si>
    <t>1.7</t>
  </si>
  <si>
    <t>Хранение авиационного топлива</t>
  </si>
  <si>
    <t>Расходы всего (включая коммерческие и управленческие расходы), в том числе: по видам регулируемых услуг:</t>
  </si>
  <si>
    <t>2.1</t>
  </si>
  <si>
    <t>2.2</t>
  </si>
  <si>
    <t>2.3</t>
  </si>
  <si>
    <t>Сверхнормативная стоянка</t>
  </si>
  <si>
    <t>2.4</t>
  </si>
  <si>
    <t>2.5</t>
  </si>
  <si>
    <t>2.6</t>
  </si>
  <si>
    <t>2.7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</si>
  <si>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</si>
  <si>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</si>
  <si>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</si>
  <si>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</si>
  <si>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</si>
  <si>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</si>
  <si>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</si>
  <si>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</si>
  <si>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10.1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</si>
  <si>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</si>
  <si>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</si>
  <si>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</si>
  <si>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</si>
  <si>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</si>
  <si>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</si>
  <si>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</si>
  <si>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</si>
  <si>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</si>
  <si>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</si>
  <si>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</si>
  <si>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</si>
  <si>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</si>
  <si>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</si>
  <si>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 xml:space="preserve">прочие расходы по обычным видам деятельности 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</si>
  <si>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</si>
  <si>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</si>
  <si>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</si>
  <si>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</si>
  <si>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</si>
  <si>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</si>
  <si>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</si>
  <si>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</si>
  <si>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</si>
  <si>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</si>
  <si>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</si>
  <si>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</si>
  <si>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 расходы</t>
  </si>
  <si>
    <t>ВСЕГО</t>
  </si>
  <si>
    <t xml:space="preserve"> - </t>
  </si>
  <si>
    <t xml:space="preserve"> АО «АЭРОПОРТ ЮЖНО-САХАЛИНСК» за 2024 год</t>
  </si>
  <si>
    <t xml:space="preserve"> АО «АЭРОПОРТ ЮЖНО-САХАЛИНСК» за 2025 год</t>
  </si>
  <si>
    <t>регулируемых работ (услуг) в аэропортах за 2024-2026 г.г.</t>
  </si>
  <si>
    <t xml:space="preserve"> АО «АЭРОПОРТ ЮЖНО-САХАЛИНСК» за 2026 год</t>
  </si>
  <si>
    <t>2024 год факт</t>
  </si>
  <si>
    <t>2025 год   ожид.</t>
  </si>
  <si>
    <t>2026 год   план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</si>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</sst>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1" applyNumberFormat="1" applyFont="1" applyFill="1"/>
    <xf numFmtId="9" fontId="0" fillId="0" borderId="0" xfId="1" applyFont="1" applyFill="1"/>
    <xf numFmtId="3" fontId="6" fillId="0" borderId="5" xfId="0" applyNumberFormat="1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vertical="top"/>
    </xf>
    <xf numFmtId="0" fontId="0" fillId="0" borderId="5" xfId="0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3" fontId="0" fillId="0" borderId="0" xfId="0" applyNumberFormat="1" applyFill="1"/>
    <xf numFmtId="1" fontId="0" fillId="0" borderId="0" xfId="0" applyNumberFormat="1" applyFill="1"/>
    <xf numFmtId="49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textRotation="90" wrapText="1"/>
    </xf>
    <xf numFmtId="0" fontId="10" fillId="0" borderId="13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textRotation="90" wrapText="1"/>
    </xf>
    <xf numFmtId="0" fontId="10" fillId="0" borderId="7" xfId="0" applyFont="1" applyFill="1" applyBorder="1" applyAlignment="1">
      <alignment horizontal="center" textRotation="90" wrapText="1"/>
    </xf>
    <xf numFmtId="0" fontId="10" fillId="0" borderId="11" xfId="0" applyFont="1" applyFill="1" applyBorder="1" applyAlignment="1">
      <alignment horizontal="center" textRotation="90" wrapText="1"/>
    </xf>
    <xf numFmtId="0" fontId="9" fillId="0" borderId="14" xfId="0" applyFont="1" applyFill="1" applyBorder="1" applyAlignment="1">
      <alignment horizontal="center" textRotation="90" wrapText="1"/>
    </xf>
    <xf numFmtId="0" fontId="10" fillId="0" borderId="14" xfId="0" applyFont="1" applyFill="1" applyBorder="1" applyAlignment="1">
      <alignment horizontal="center" textRotation="90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wrapText="1"/>
    </xf>
    <xf numFmtId="1" fontId="10" fillId="0" borderId="16" xfId="0" applyNumberFormat="1" applyFont="1" applyFill="1" applyBorder="1" applyAlignment="1">
      <alignment horizontal="center" wrapText="1"/>
    </xf>
    <xf numFmtId="0" fontId="6" fillId="0" borderId="14" xfId="0" applyFont="1" applyFill="1" applyBorder="1" applyAlignment="1">
      <alignment vertical="top" wrapText="1"/>
    </xf>
    <xf numFmtId="9" fontId="6" fillId="0" borderId="17" xfId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top" wrapText="1"/>
    </xf>
    <xf numFmtId="3" fontId="6" fillId="0" borderId="17" xfId="1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top" wrapText="1"/>
    </xf>
    <xf numFmtId="3" fontId="0" fillId="0" borderId="0" xfId="0" applyNumberFormat="1" applyFill="1" applyAlignment="1">
      <alignment wrapText="1"/>
    </xf>
    <xf numFmtId="165" fontId="0" fillId="0" borderId="0" xfId="0" applyNumberForma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textRotation="90" wrapText="1"/>
    </xf>
    <xf numFmtId="0" fontId="10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textRotation="90" wrapText="1"/>
    </xf>
    <xf numFmtId="0" fontId="10" fillId="0" borderId="0" xfId="0" applyFont="1" applyFill="1" applyAlignment="1">
      <alignment horizontal="center" textRotation="90" wrapText="1"/>
    </xf>
    <xf numFmtId="0" fontId="10" fillId="0" borderId="0" xfId="0" applyFont="1" applyFill="1" applyAlignment="1">
      <alignment horizontal="center" vertical="top" textRotation="90" wrapText="1"/>
    </xf>
    <xf numFmtId="1" fontId="10" fillId="0" borderId="0" xfId="0" applyNumberFormat="1" applyFont="1" applyFill="1" applyAlignment="1">
      <alignment horizontal="center" textRotation="90" wrapText="1"/>
    </xf>
    <xf numFmtId="1" fontId="10" fillId="0" borderId="0" xfId="0" applyNumberFormat="1" applyFont="1" applyFill="1" applyAlignment="1">
      <alignment horizontal="center" textRotation="90" wrapText="1"/>
    </xf>
    <xf numFmtId="0" fontId="0" fillId="0" borderId="0" xfId="0" applyFill="1" applyAlignment="1">
      <alignment textRotation="90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1" fontId="0" fillId="0" borderId="0" xfId="0" applyNumberFormat="1" applyFill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83E0-8D56-4FD4-86D1-363C21319033}">
  <dimension ref="A1:L335"/>
  <sheetViews>
    <sheetView tabSelected="1" view="pageBreakPreview" topLeftCell="A124" zoomScale="110" zoomScaleSheetLayoutView="110" workbookViewId="0">
      <selection activeCell="C151" sqref="C151:D151"/>
    </sheetView>
  </sheetViews>
  <sheetFormatPr defaultColWidth="9.140625" defaultRowHeight="15" x14ac:dyDescent="0.25"/>
  <cols>
    <col min="1" max="1" width="5.5703125" style="8" customWidth="1"/>
    <col min="2" max="2" width="40.85546875" style="8" customWidth="1"/>
    <col min="3" max="3" width="10.85546875" style="8" customWidth="1"/>
    <col min="4" max="4" width="10.5703125" style="8" customWidth="1"/>
    <col min="5" max="5" width="9.28515625" style="8" bestFit="1" customWidth="1"/>
    <col min="6" max="6" width="9.85546875" style="8" bestFit="1" customWidth="1"/>
    <col min="7" max="7" width="9.140625" style="8"/>
    <col min="8" max="8" width="12.28515625" style="8" bestFit="1" customWidth="1"/>
    <col min="9" max="16384" width="9.140625" style="8"/>
  </cols>
  <sheetData>
    <row r="1" spans="1:12" x14ac:dyDescent="0.25">
      <c r="A1" s="25" t="s">
        <v>0</v>
      </c>
      <c r="B1" s="25"/>
      <c r="C1" s="25"/>
      <c r="D1" s="25"/>
      <c r="E1" s="25"/>
      <c r="F1" s="25"/>
    </row>
    <row r="2" spans="1:12" x14ac:dyDescent="0.25">
      <c r="A2" s="25" t="s">
        <v>1</v>
      </c>
      <c r="B2" s="25"/>
      <c r="C2" s="25"/>
      <c r="D2" s="25"/>
      <c r="E2" s="25"/>
      <c r="F2" s="25"/>
    </row>
    <row r="3" spans="1:12" x14ac:dyDescent="0.25">
      <c r="A3" s="25" t="s">
        <v>79</v>
      </c>
      <c r="B3" s="25"/>
      <c r="C3" s="25"/>
      <c r="D3" s="25"/>
      <c r="E3" s="25"/>
      <c r="F3" s="25"/>
    </row>
    <row r="4" spans="1:12" ht="15.75" thickBot="1" x14ac:dyDescent="0.3">
      <c r="A4" s="26" t="s">
        <v>2</v>
      </c>
      <c r="B4" s="26"/>
      <c r="C4" s="26"/>
      <c r="D4" s="26"/>
      <c r="E4" s="26"/>
      <c r="F4" s="26"/>
    </row>
    <row r="5" spans="1:12" ht="40.5" customHeight="1" x14ac:dyDescent="0.25">
      <c r="A5" s="27" t="s">
        <v>3</v>
      </c>
      <c r="B5" s="29" t="s">
        <v>4</v>
      </c>
      <c r="C5" s="29" t="s">
        <v>5</v>
      </c>
      <c r="D5" s="29" t="s">
        <v>81</v>
      </c>
      <c r="E5" s="29" t="s">
        <v>82</v>
      </c>
      <c r="F5" s="29" t="s">
        <v>83</v>
      </c>
    </row>
    <row r="6" spans="1:12" ht="17.25" customHeight="1" thickBot="1" x14ac:dyDescent="0.3">
      <c r="A6" s="28"/>
      <c r="B6" s="30"/>
      <c r="C6" s="30"/>
      <c r="D6" s="30"/>
      <c r="E6" s="30"/>
      <c r="F6" s="30"/>
    </row>
    <row r="7" spans="1:12" ht="26.1" customHeight="1" thickBot="1" x14ac:dyDescent="0.3">
      <c r="A7" s="21">
        <v>1</v>
      </c>
      <c r="B7" s="17" t="s">
        <v>6</v>
      </c>
      <c r="C7" s="11" t="s">
        <v>7</v>
      </c>
      <c r="D7" s="6">
        <v>1655309.0736700001</v>
      </c>
      <c r="E7" s="6">
        <v>1676993.3369959644</v>
      </c>
      <c r="F7" s="6">
        <v>1767064.307504524</v>
      </c>
      <c r="G7" s="14"/>
      <c r="H7" s="14"/>
    </row>
    <row r="8" spans="1:12" ht="17.25" customHeight="1" thickBot="1" x14ac:dyDescent="0.3">
      <c r="A8" s="16" t="s">
        <v>8</v>
      </c>
      <c r="B8" s="17" t="s">
        <v>9</v>
      </c>
      <c r="C8" s="11" t="s">
        <v>7</v>
      </c>
      <c r="D8" s="5">
        <f>SUM(D10:D13)</f>
        <v>604425.35681999999</v>
      </c>
      <c r="E8" s="5">
        <f t="shared" ref="E8:F8" si="0">SUM(E10:E13)</f>
        <v>585238.84357034997</v>
      </c>
      <c r="F8" s="5">
        <f t="shared" si="0"/>
        <v>620838.8014915745</v>
      </c>
    </row>
    <row r="9" spans="1:12" ht="12.95" customHeight="1" thickBot="1" x14ac:dyDescent="0.3">
      <c r="A9" s="9"/>
      <c r="B9" s="13" t="s">
        <v>10</v>
      </c>
      <c r="C9" s="7"/>
      <c r="D9" s="3"/>
      <c r="E9" s="3"/>
      <c r="F9" s="3"/>
      <c r="G9" s="14"/>
      <c r="H9" s="14"/>
    </row>
    <row r="10" spans="1:12" ht="12.95" customHeight="1" thickBot="1" x14ac:dyDescent="0.3">
      <c r="A10" s="9"/>
      <c r="B10" s="13" t="s">
        <v>11</v>
      </c>
      <c r="C10" s="7" t="s">
        <v>7</v>
      </c>
      <c r="D10" s="3">
        <v>546012.45310000004</v>
      </c>
      <c r="E10" s="3">
        <v>531969.46958999999</v>
      </c>
      <c r="F10" s="3">
        <v>563887.6377654</v>
      </c>
      <c r="I10" s="15"/>
      <c r="J10" s="15"/>
      <c r="K10" s="15"/>
      <c r="L10" s="15"/>
    </row>
    <row r="11" spans="1:12" ht="12.95" customHeight="1" thickBot="1" x14ac:dyDescent="0.3">
      <c r="A11" s="9"/>
      <c r="B11" s="13" t="s">
        <v>12</v>
      </c>
      <c r="C11" s="7" t="s">
        <v>7</v>
      </c>
      <c r="D11" s="3">
        <v>27344.310460000001</v>
      </c>
      <c r="E11" s="3">
        <v>23610.989143999999</v>
      </c>
      <c r="F11" s="3">
        <v>25263.75838408</v>
      </c>
    </row>
    <row r="12" spans="1:12" ht="12.95" customHeight="1" thickBot="1" x14ac:dyDescent="0.3">
      <c r="A12" s="9"/>
      <c r="B12" s="13" t="s">
        <v>13</v>
      </c>
      <c r="C12" s="7" t="s">
        <v>7</v>
      </c>
      <c r="D12" s="3">
        <v>26637.670109999999</v>
      </c>
      <c r="E12" s="3">
        <v>24951.74155635</v>
      </c>
      <c r="F12" s="3">
        <v>26698.3634652945</v>
      </c>
    </row>
    <row r="13" spans="1:12" ht="12.95" customHeight="1" thickBot="1" x14ac:dyDescent="0.3">
      <c r="A13" s="9"/>
      <c r="B13" s="13" t="s">
        <v>14</v>
      </c>
      <c r="C13" s="7" t="s">
        <v>7</v>
      </c>
      <c r="D13" s="3">
        <v>4430.9231499999996</v>
      </c>
      <c r="E13" s="3">
        <v>4706.6432800000002</v>
      </c>
      <c r="F13" s="3">
        <v>4989.0418768000009</v>
      </c>
    </row>
    <row r="14" spans="1:12" ht="12.95" customHeight="1" thickBot="1" x14ac:dyDescent="0.3">
      <c r="A14" s="9"/>
      <c r="B14" s="10"/>
      <c r="C14" s="7"/>
      <c r="D14" s="3"/>
      <c r="E14" s="3"/>
      <c r="F14" s="3"/>
      <c r="I14" s="15"/>
    </row>
    <row r="15" spans="1:12" ht="12.95" customHeight="1" thickBot="1" x14ac:dyDescent="0.3">
      <c r="A15" s="16" t="s">
        <v>15</v>
      </c>
      <c r="B15" s="17" t="s">
        <v>16</v>
      </c>
      <c r="C15" s="11" t="s">
        <v>7</v>
      </c>
      <c r="D15" s="5">
        <f>SUM(D17:D20)</f>
        <v>318735.61473999999</v>
      </c>
      <c r="E15" s="5">
        <f t="shared" ref="E15:F15" si="1">SUM(E17:E20)</f>
        <v>306322.12747885002</v>
      </c>
      <c r="F15" s="5">
        <f t="shared" si="1"/>
        <v>325044.42042849457</v>
      </c>
    </row>
    <row r="16" spans="1:12" ht="12.95" customHeight="1" thickBot="1" x14ac:dyDescent="0.3">
      <c r="A16" s="9"/>
      <c r="B16" s="13" t="s">
        <v>10</v>
      </c>
      <c r="C16" s="7"/>
      <c r="D16" s="3"/>
      <c r="E16" s="3"/>
      <c r="F16" s="3"/>
    </row>
    <row r="17" spans="1:8" ht="12.95" customHeight="1" thickBot="1" x14ac:dyDescent="0.3">
      <c r="A17" s="9"/>
      <c r="B17" s="13" t="s">
        <v>11</v>
      </c>
      <c r="C17" s="7" t="s">
        <v>7</v>
      </c>
      <c r="D17" s="3">
        <v>279717.81938999996</v>
      </c>
      <c r="E17" s="3">
        <v>270677.58257750003</v>
      </c>
      <c r="F17" s="3">
        <v>286918.23753215006</v>
      </c>
      <c r="H17" s="14"/>
    </row>
    <row r="18" spans="1:8" ht="12.95" customHeight="1" thickBot="1" x14ac:dyDescent="0.3">
      <c r="A18" s="9"/>
      <c r="B18" s="13" t="s">
        <v>12</v>
      </c>
      <c r="C18" s="7" t="s">
        <v>7</v>
      </c>
      <c r="D18" s="3">
        <v>18172.068660000001</v>
      </c>
      <c r="E18" s="3">
        <v>15689.680511</v>
      </c>
      <c r="F18" s="3">
        <v>16787.958146770001</v>
      </c>
    </row>
    <row r="19" spans="1:8" ht="12.95" customHeight="1" thickBot="1" x14ac:dyDescent="0.3">
      <c r="A19" s="9"/>
      <c r="B19" s="13" t="s">
        <v>13</v>
      </c>
      <c r="C19" s="7" t="s">
        <v>7</v>
      </c>
      <c r="D19" s="3">
        <v>19577.19498</v>
      </c>
      <c r="E19" s="3">
        <v>18606.849580350001</v>
      </c>
      <c r="F19" s="3">
        <v>19909.329050974502</v>
      </c>
    </row>
    <row r="20" spans="1:8" ht="12.95" customHeight="1" thickBot="1" x14ac:dyDescent="0.3">
      <c r="A20" s="9"/>
      <c r="B20" s="13" t="s">
        <v>14</v>
      </c>
      <c r="C20" s="7" t="s">
        <v>7</v>
      </c>
      <c r="D20" s="3">
        <v>1268.53171</v>
      </c>
      <c r="E20" s="3">
        <v>1348.0148099999999</v>
      </c>
      <c r="F20" s="3">
        <v>1428.8956986000001</v>
      </c>
    </row>
    <row r="21" spans="1:8" ht="12.95" customHeight="1" thickBot="1" x14ac:dyDescent="0.3">
      <c r="A21" s="9"/>
      <c r="B21" s="10"/>
      <c r="C21" s="7"/>
      <c r="D21" s="3"/>
      <c r="E21" s="3"/>
      <c r="F21" s="3"/>
    </row>
    <row r="22" spans="1:8" ht="12.95" customHeight="1" thickBot="1" x14ac:dyDescent="0.3">
      <c r="A22" s="16" t="s">
        <v>17</v>
      </c>
      <c r="B22" s="17" t="s">
        <v>18</v>
      </c>
      <c r="C22" s="11" t="s">
        <v>7</v>
      </c>
      <c r="D22" s="5">
        <f>SUM(D24:D27)</f>
        <v>10755.158200000002</v>
      </c>
      <c r="E22" s="5">
        <f t="shared" ref="E22:F22" si="2">SUM(E24:E27)</f>
        <v>4380</v>
      </c>
      <c r="F22" s="5">
        <f t="shared" si="2"/>
        <v>4686.5999999999995</v>
      </c>
    </row>
    <row r="23" spans="1:8" ht="12.95" customHeight="1" thickBot="1" x14ac:dyDescent="0.3">
      <c r="A23" s="9"/>
      <c r="B23" s="13" t="s">
        <v>10</v>
      </c>
      <c r="C23" s="7"/>
      <c r="D23" s="3"/>
      <c r="E23" s="3"/>
      <c r="F23" s="3"/>
    </row>
    <row r="24" spans="1:8" ht="12.95" customHeight="1" thickBot="1" x14ac:dyDescent="0.3">
      <c r="A24" s="9"/>
      <c r="B24" s="13" t="s">
        <v>11</v>
      </c>
      <c r="C24" s="7" t="s">
        <v>7</v>
      </c>
      <c r="D24" s="3">
        <v>10524.420340000001</v>
      </c>
      <c r="E24" s="3">
        <v>4260</v>
      </c>
      <c r="F24" s="3">
        <f>E24*1.07</f>
        <v>4558.2</v>
      </c>
    </row>
    <row r="25" spans="1:8" ht="12.95" customHeight="1" thickBot="1" x14ac:dyDescent="0.3">
      <c r="A25" s="9"/>
      <c r="B25" s="13" t="s">
        <v>12</v>
      </c>
      <c r="C25" s="7" t="s">
        <v>7</v>
      </c>
      <c r="D25" s="3" t="s">
        <v>84</v>
      </c>
      <c r="E25" s="3" t="s">
        <v>84</v>
      </c>
      <c r="F25" s="3" t="s">
        <v>84</v>
      </c>
    </row>
    <row r="26" spans="1:8" ht="12.95" customHeight="1" thickBot="1" x14ac:dyDescent="0.3">
      <c r="A26" s="9"/>
      <c r="B26" s="13" t="s">
        <v>13</v>
      </c>
      <c r="C26" s="7" t="s">
        <v>7</v>
      </c>
      <c r="D26" s="3">
        <v>226.45841999999999</v>
      </c>
      <c r="E26" s="3">
        <v>120</v>
      </c>
      <c r="F26" s="3">
        <f>E26*1.07</f>
        <v>128.4</v>
      </c>
    </row>
    <row r="27" spans="1:8" ht="12.95" customHeight="1" thickBot="1" x14ac:dyDescent="0.3">
      <c r="A27" s="9"/>
      <c r="B27" s="13" t="s">
        <v>14</v>
      </c>
      <c r="C27" s="7" t="s">
        <v>7</v>
      </c>
      <c r="D27" s="3">
        <v>4.2794399999999992</v>
      </c>
      <c r="E27" s="3" t="s">
        <v>84</v>
      </c>
      <c r="F27" s="3" t="s">
        <v>84</v>
      </c>
    </row>
    <row r="28" spans="1:8" ht="12.95" customHeight="1" thickBot="1" x14ac:dyDescent="0.3">
      <c r="A28" s="9"/>
      <c r="B28" s="10"/>
      <c r="C28" s="7"/>
      <c r="D28" s="3"/>
      <c r="E28" s="3"/>
      <c r="F28" s="3"/>
    </row>
    <row r="29" spans="1:8" ht="27" thickBot="1" x14ac:dyDescent="0.3">
      <c r="A29" s="16" t="s">
        <v>19</v>
      </c>
      <c r="B29" s="18" t="s">
        <v>20</v>
      </c>
      <c r="C29" s="11" t="s">
        <v>7</v>
      </c>
      <c r="D29" s="6">
        <f>D31+D38</f>
        <v>25282.165570000001</v>
      </c>
      <c r="E29" s="6">
        <f>E31+E38</f>
        <v>23656.478385202212</v>
      </c>
      <c r="F29" s="6">
        <f t="shared" ref="F29" si="3">F31+F38</f>
        <v>25078.225119422641</v>
      </c>
    </row>
    <row r="30" spans="1:8" ht="12.95" customHeight="1" thickBot="1" x14ac:dyDescent="0.3">
      <c r="A30" s="9"/>
      <c r="B30" s="19"/>
      <c r="C30" s="12"/>
      <c r="D30" s="3"/>
      <c r="E30" s="3"/>
      <c r="F30" s="3"/>
    </row>
    <row r="31" spans="1:8" ht="12.95" customHeight="1" thickBot="1" x14ac:dyDescent="0.3">
      <c r="A31" s="9"/>
      <c r="B31" s="20" t="s">
        <v>21</v>
      </c>
      <c r="C31" s="7" t="s">
        <v>7</v>
      </c>
      <c r="D31" s="3">
        <f>SUM(D33:D36)</f>
        <v>22484.372100000001</v>
      </c>
      <c r="E31" s="3">
        <f t="shared" ref="E31:F31" si="4">SUM(E33:E36)</f>
        <v>21346.117137186338</v>
      </c>
      <c r="F31" s="3">
        <f t="shared" si="4"/>
        <v>22606.138584045657</v>
      </c>
    </row>
    <row r="32" spans="1:8" ht="12.95" customHeight="1" thickBot="1" x14ac:dyDescent="0.3">
      <c r="A32" s="9"/>
      <c r="B32" s="13" t="s">
        <v>10</v>
      </c>
      <c r="C32" s="7"/>
      <c r="D32" s="3"/>
      <c r="E32" s="3"/>
      <c r="F32" s="3"/>
    </row>
    <row r="33" spans="1:6" ht="12.95" customHeight="1" thickBot="1" x14ac:dyDescent="0.3">
      <c r="A33" s="9"/>
      <c r="B33" s="13" t="s">
        <v>11</v>
      </c>
      <c r="C33" s="7" t="s">
        <v>7</v>
      </c>
      <c r="D33" s="3" t="s">
        <v>84</v>
      </c>
      <c r="E33" s="3" t="s">
        <v>76</v>
      </c>
      <c r="F33" s="3" t="s">
        <v>76</v>
      </c>
    </row>
    <row r="34" spans="1:6" ht="12.95" customHeight="1" thickBot="1" x14ac:dyDescent="0.3">
      <c r="A34" s="9"/>
      <c r="B34" s="13" t="s">
        <v>12</v>
      </c>
      <c r="C34" s="7" t="s">
        <v>7</v>
      </c>
      <c r="D34" s="3">
        <v>11196.24</v>
      </c>
      <c r="E34" s="3">
        <v>10390.558137186339</v>
      </c>
      <c r="F34" s="3">
        <v>10910.086044045656</v>
      </c>
    </row>
    <row r="35" spans="1:6" ht="12.95" customHeight="1" thickBot="1" x14ac:dyDescent="0.3">
      <c r="A35" s="9"/>
      <c r="B35" s="13" t="s">
        <v>13</v>
      </c>
      <c r="C35" s="7" t="s">
        <v>7</v>
      </c>
      <c r="D35" s="3">
        <v>9098.7371999999996</v>
      </c>
      <c r="E35" s="3">
        <v>8316</v>
      </c>
      <c r="F35" s="3">
        <v>8898.1200000000008</v>
      </c>
    </row>
    <row r="36" spans="1:6" ht="12.95" customHeight="1" thickBot="1" x14ac:dyDescent="0.3">
      <c r="A36" s="9"/>
      <c r="B36" s="13" t="s">
        <v>14</v>
      </c>
      <c r="C36" s="7" t="s">
        <v>7</v>
      </c>
      <c r="D36" s="3">
        <v>2189.3949000000007</v>
      </c>
      <c r="E36" s="3">
        <v>2639.5590000000002</v>
      </c>
      <c r="F36" s="3">
        <v>2797.9325400000002</v>
      </c>
    </row>
    <row r="37" spans="1:6" ht="12.95" customHeight="1" thickBot="1" x14ac:dyDescent="0.3">
      <c r="A37" s="9"/>
      <c r="B37" s="10"/>
      <c r="C37" s="7"/>
      <c r="D37" s="3"/>
      <c r="E37" s="3"/>
      <c r="F37" s="3"/>
    </row>
    <row r="38" spans="1:6" ht="15.75" thickBot="1" x14ac:dyDescent="0.3">
      <c r="A38" s="9"/>
      <c r="B38" s="13" t="s">
        <v>24</v>
      </c>
      <c r="C38" s="7" t="s">
        <v>7</v>
      </c>
      <c r="D38" s="4">
        <f>D40</f>
        <v>2797.7934700000001</v>
      </c>
      <c r="E38" s="4">
        <f t="shared" ref="E38:F38" si="5">E40</f>
        <v>2310.3612480158731</v>
      </c>
      <c r="F38" s="4">
        <f t="shared" si="5"/>
        <v>2472.0865353769846</v>
      </c>
    </row>
    <row r="39" spans="1:6" ht="12.95" customHeight="1" thickBot="1" x14ac:dyDescent="0.3">
      <c r="A39" s="9"/>
      <c r="B39" s="13" t="s">
        <v>10</v>
      </c>
      <c r="C39" s="7"/>
      <c r="D39" s="3"/>
      <c r="E39" s="3"/>
      <c r="F39" s="3"/>
    </row>
    <row r="40" spans="1:6" ht="12.95" customHeight="1" thickBot="1" x14ac:dyDescent="0.3">
      <c r="A40" s="9"/>
      <c r="B40" s="13" t="s">
        <v>11</v>
      </c>
      <c r="C40" s="7" t="s">
        <v>7</v>
      </c>
      <c r="D40" s="3">
        <v>2797.7934700000001</v>
      </c>
      <c r="E40" s="3">
        <v>2310.3612480158731</v>
      </c>
      <c r="F40" s="3">
        <v>2472.0865353769846</v>
      </c>
    </row>
    <row r="41" spans="1:6" ht="12.95" customHeight="1" thickBot="1" x14ac:dyDescent="0.3">
      <c r="A41" s="9"/>
      <c r="B41" s="10"/>
      <c r="C41" s="7"/>
      <c r="D41" s="3"/>
      <c r="E41" s="3"/>
      <c r="F41" s="3"/>
    </row>
    <row r="42" spans="1:6" ht="12.95" customHeight="1" thickBot="1" x14ac:dyDescent="0.3">
      <c r="A42" s="16" t="s">
        <v>22</v>
      </c>
      <c r="B42" s="17" t="s">
        <v>23</v>
      </c>
      <c r="C42" s="11" t="s">
        <v>7</v>
      </c>
      <c r="D42" s="5">
        <f>D44+D51</f>
        <v>28525.823439999996</v>
      </c>
      <c r="E42" s="5">
        <f>E44+E51</f>
        <v>26267.781628649671</v>
      </c>
      <c r="F42" s="5">
        <f t="shared" ref="F42" si="6">F44+F51</f>
        <v>27862.454047982952</v>
      </c>
    </row>
    <row r="43" spans="1:6" ht="12.95" customHeight="1" thickBot="1" x14ac:dyDescent="0.3">
      <c r="A43" s="9"/>
      <c r="B43" s="10"/>
      <c r="C43" s="7"/>
      <c r="D43" s="3"/>
      <c r="E43" s="3"/>
      <c r="F43" s="3"/>
    </row>
    <row r="44" spans="1:6" ht="12.95" customHeight="1" thickBot="1" x14ac:dyDescent="0.3">
      <c r="A44" s="9"/>
      <c r="B44" s="13" t="s">
        <v>21</v>
      </c>
      <c r="C44" s="7" t="s">
        <v>7</v>
      </c>
      <c r="D44" s="3">
        <f>SUM(D46:D49)</f>
        <v>24771.632699999998</v>
      </c>
      <c r="E44" s="3">
        <f t="shared" ref="E44:F44" si="7">SUM(E46:E49)</f>
        <v>23265.127733609988</v>
      </c>
      <c r="F44" s="3">
        <f t="shared" si="7"/>
        <v>24649.614380290492</v>
      </c>
    </row>
    <row r="45" spans="1:6" ht="12.95" customHeight="1" thickBot="1" x14ac:dyDescent="0.3">
      <c r="A45" s="9"/>
      <c r="B45" s="13" t="s">
        <v>10</v>
      </c>
      <c r="C45" s="7"/>
      <c r="D45" s="3"/>
      <c r="E45" s="3"/>
      <c r="F45" s="3"/>
    </row>
    <row r="46" spans="1:6" ht="12.95" customHeight="1" thickBot="1" x14ac:dyDescent="0.3">
      <c r="A46" s="9"/>
      <c r="B46" s="13" t="s">
        <v>11</v>
      </c>
      <c r="C46" s="7" t="s">
        <v>7</v>
      </c>
      <c r="D46" s="3" t="s">
        <v>84</v>
      </c>
      <c r="E46" s="3" t="s">
        <v>84</v>
      </c>
      <c r="F46" s="3" t="s">
        <v>84</v>
      </c>
    </row>
    <row r="47" spans="1:6" ht="12.95" customHeight="1" thickBot="1" x14ac:dyDescent="0.3">
      <c r="A47" s="9"/>
      <c r="B47" s="13" t="s">
        <v>12</v>
      </c>
      <c r="C47" s="7" t="s">
        <v>7</v>
      </c>
      <c r="D47" s="3">
        <v>11990.647500000001</v>
      </c>
      <c r="E47" s="3">
        <v>11193.67173360999</v>
      </c>
      <c r="F47" s="3">
        <v>11753.35532029049</v>
      </c>
    </row>
    <row r="48" spans="1:6" ht="12.95" customHeight="1" thickBot="1" x14ac:dyDescent="0.3">
      <c r="A48" s="9"/>
      <c r="B48" s="13" t="s">
        <v>13</v>
      </c>
      <c r="C48" s="7" t="s">
        <v>7</v>
      </c>
      <c r="D48" s="3">
        <v>11110.421699999999</v>
      </c>
      <c r="E48" s="3">
        <v>10051.57</v>
      </c>
      <c r="F48" s="3">
        <v>10755.179900000001</v>
      </c>
    </row>
    <row r="49" spans="1:6" ht="12.95" customHeight="1" thickBot="1" x14ac:dyDescent="0.3">
      <c r="A49" s="9"/>
      <c r="B49" s="13" t="s">
        <v>14</v>
      </c>
      <c r="C49" s="7" t="s">
        <v>7</v>
      </c>
      <c r="D49" s="3">
        <v>1670.5635</v>
      </c>
      <c r="E49" s="3">
        <v>2019.886</v>
      </c>
      <c r="F49" s="3">
        <v>2141.0791600000002</v>
      </c>
    </row>
    <row r="50" spans="1:6" ht="12.95" customHeight="1" thickBot="1" x14ac:dyDescent="0.3">
      <c r="A50" s="9"/>
      <c r="B50" s="10"/>
      <c r="C50" s="7"/>
      <c r="D50" s="3"/>
      <c r="E50" s="3"/>
      <c r="F50" s="3"/>
    </row>
    <row r="51" spans="1:6" ht="12.95" customHeight="1" thickBot="1" x14ac:dyDescent="0.3">
      <c r="A51" s="9"/>
      <c r="B51" s="13" t="s">
        <v>24</v>
      </c>
      <c r="C51" s="7" t="s">
        <v>7</v>
      </c>
      <c r="D51" s="3">
        <f>D53</f>
        <v>3754.1907399999996</v>
      </c>
      <c r="E51" s="3">
        <f t="shared" ref="E51:F51" si="8">E53</f>
        <v>3002.6538950396825</v>
      </c>
      <c r="F51" s="3">
        <f t="shared" si="8"/>
        <v>3212.8396676924604</v>
      </c>
    </row>
    <row r="52" spans="1:6" ht="12.95" customHeight="1" thickBot="1" x14ac:dyDescent="0.3">
      <c r="A52" s="9"/>
      <c r="B52" s="13" t="s">
        <v>10</v>
      </c>
      <c r="C52" s="7"/>
      <c r="D52" s="3"/>
      <c r="E52" s="3"/>
      <c r="F52" s="3"/>
    </row>
    <row r="53" spans="1:6" ht="12.95" customHeight="1" thickBot="1" x14ac:dyDescent="0.3">
      <c r="A53" s="9"/>
      <c r="B53" s="13" t="s">
        <v>11</v>
      </c>
      <c r="C53" s="7" t="s">
        <v>7</v>
      </c>
      <c r="D53" s="3">
        <v>3754.1907399999996</v>
      </c>
      <c r="E53" s="3">
        <v>3002.6538950396825</v>
      </c>
      <c r="F53" s="3">
        <v>3212.8396676924604</v>
      </c>
    </row>
    <row r="54" spans="1:6" ht="12.95" customHeight="1" thickBot="1" x14ac:dyDescent="0.3">
      <c r="A54" s="9"/>
      <c r="B54" s="10"/>
      <c r="C54" s="7"/>
      <c r="D54" s="3"/>
      <c r="E54" s="3"/>
      <c r="F54" s="3"/>
    </row>
    <row r="55" spans="1:6" ht="12.95" customHeight="1" thickBot="1" x14ac:dyDescent="0.3">
      <c r="A55" s="16" t="s">
        <v>25</v>
      </c>
      <c r="B55" s="17" t="s">
        <v>26</v>
      </c>
      <c r="C55" s="11" t="s">
        <v>7</v>
      </c>
      <c r="D55" s="5">
        <f>SUM(D57:D60)</f>
        <v>9451.9585199999983</v>
      </c>
      <c r="E55" s="5">
        <f t="shared" ref="E55:F55" si="9">SUM(E57:E60)</f>
        <v>9279.0062079999989</v>
      </c>
      <c r="F55" s="5">
        <f t="shared" si="9"/>
        <v>9927.5045804800011</v>
      </c>
    </row>
    <row r="56" spans="1:6" ht="12.95" customHeight="1" thickBot="1" x14ac:dyDescent="0.3">
      <c r="A56" s="9"/>
      <c r="B56" s="13" t="s">
        <v>10</v>
      </c>
      <c r="C56" s="7"/>
      <c r="D56" s="3"/>
      <c r="E56" s="3"/>
      <c r="F56" s="3"/>
    </row>
    <row r="57" spans="1:6" ht="12.95" customHeight="1" thickBot="1" x14ac:dyDescent="0.3">
      <c r="A57" s="9"/>
      <c r="B57" s="13" t="s">
        <v>11</v>
      </c>
      <c r="C57" s="7" t="s">
        <v>7</v>
      </c>
      <c r="D57" s="3" t="s">
        <v>84</v>
      </c>
      <c r="E57" s="3" t="s">
        <v>84</v>
      </c>
      <c r="F57" s="3" t="s">
        <v>84</v>
      </c>
    </row>
    <row r="58" spans="1:6" ht="12.95" customHeight="1" thickBot="1" x14ac:dyDescent="0.3">
      <c r="A58" s="9"/>
      <c r="B58" s="13" t="s">
        <v>12</v>
      </c>
      <c r="C58" s="7" t="s">
        <v>7</v>
      </c>
      <c r="D58" s="3">
        <v>2970.22786</v>
      </c>
      <c r="E58" s="3">
        <v>2501</v>
      </c>
      <c r="F58" s="3">
        <f>E58*1.07</f>
        <v>2676.07</v>
      </c>
    </row>
    <row r="59" spans="1:6" ht="12.95" customHeight="1" thickBot="1" x14ac:dyDescent="0.3">
      <c r="A59" s="9"/>
      <c r="B59" s="13" t="s">
        <v>13</v>
      </c>
      <c r="C59" s="7" t="s">
        <v>7</v>
      </c>
      <c r="D59" s="3">
        <v>6375.9632999999994</v>
      </c>
      <c r="E59" s="3">
        <v>6674.8</v>
      </c>
      <c r="F59" s="3">
        <f t="shared" ref="F59" si="10">E59*1.07</f>
        <v>7142.036000000001</v>
      </c>
    </row>
    <row r="60" spans="1:6" ht="12.95" customHeight="1" thickBot="1" x14ac:dyDescent="0.3">
      <c r="A60" s="9"/>
      <c r="B60" s="13" t="s">
        <v>14</v>
      </c>
      <c r="C60" s="7" t="s">
        <v>7</v>
      </c>
      <c r="D60" s="3">
        <v>105.76736</v>
      </c>
      <c r="E60" s="3">
        <v>103.206208</v>
      </c>
      <c r="F60" s="3">
        <f>E60*1.06</f>
        <v>109.39858048000001</v>
      </c>
    </row>
    <row r="61" spans="1:6" ht="12.95" customHeight="1" thickBot="1" x14ac:dyDescent="0.3">
      <c r="A61" s="9"/>
      <c r="B61" s="10"/>
      <c r="C61" s="7"/>
      <c r="D61" s="3"/>
      <c r="E61" s="3"/>
      <c r="F61" s="3"/>
    </row>
    <row r="62" spans="1:6" ht="12.95" customHeight="1" thickBot="1" x14ac:dyDescent="0.3">
      <c r="A62" s="16" t="s">
        <v>27</v>
      </c>
      <c r="B62" s="17" t="s">
        <v>28</v>
      </c>
      <c r="C62" s="11" t="s">
        <v>7</v>
      </c>
      <c r="D62" s="5">
        <f>SUM(D64:D67)</f>
        <v>3149.3967199999997</v>
      </c>
      <c r="E62" s="5">
        <f t="shared" ref="E62:F62" si="11">SUM(E64:E67)</f>
        <v>2949</v>
      </c>
      <c r="F62" s="5">
        <f t="shared" si="11"/>
        <v>3155.4300000000003</v>
      </c>
    </row>
    <row r="63" spans="1:6" ht="12.95" customHeight="1" thickBot="1" x14ac:dyDescent="0.3">
      <c r="A63" s="9"/>
      <c r="B63" s="13" t="s">
        <v>10</v>
      </c>
      <c r="C63" s="7"/>
      <c r="D63" s="3"/>
      <c r="E63" s="3"/>
      <c r="F63" s="3"/>
    </row>
    <row r="64" spans="1:6" ht="12.95" customHeight="1" thickBot="1" x14ac:dyDescent="0.3">
      <c r="A64" s="9"/>
      <c r="B64" s="13" t="s">
        <v>11</v>
      </c>
      <c r="C64" s="7" t="s">
        <v>7</v>
      </c>
      <c r="D64" s="3" t="s">
        <v>84</v>
      </c>
      <c r="E64" s="3" t="s">
        <v>84</v>
      </c>
      <c r="F64" s="3" t="s">
        <v>84</v>
      </c>
    </row>
    <row r="65" spans="1:10" ht="12.95" customHeight="1" thickBot="1" x14ac:dyDescent="0.3">
      <c r="A65" s="9"/>
      <c r="B65" s="13" t="s">
        <v>12</v>
      </c>
      <c r="C65" s="7" t="s">
        <v>7</v>
      </c>
      <c r="D65" s="3">
        <v>1979.7749799999999</v>
      </c>
      <c r="E65" s="3">
        <v>1534</v>
      </c>
      <c r="F65" s="3">
        <f>E65*1.07</f>
        <v>1641.38</v>
      </c>
    </row>
    <row r="66" spans="1:10" ht="12.95" customHeight="1" thickBot="1" x14ac:dyDescent="0.3">
      <c r="A66" s="9"/>
      <c r="B66" s="13" t="s">
        <v>13</v>
      </c>
      <c r="C66" s="7" t="s">
        <v>7</v>
      </c>
      <c r="D66" s="3">
        <v>1169.6217399999998</v>
      </c>
      <c r="E66" s="3">
        <v>1415</v>
      </c>
      <c r="F66" s="3">
        <f>E66*1.07</f>
        <v>1514.0500000000002</v>
      </c>
    </row>
    <row r="67" spans="1:10" ht="12.95" customHeight="1" thickBot="1" x14ac:dyDescent="0.3">
      <c r="A67" s="9"/>
      <c r="B67" s="13" t="s">
        <v>14</v>
      </c>
      <c r="C67" s="7" t="s">
        <v>7</v>
      </c>
      <c r="D67" s="3">
        <v>0</v>
      </c>
      <c r="E67" s="3">
        <v>0</v>
      </c>
      <c r="F67" s="3">
        <v>0</v>
      </c>
    </row>
    <row r="68" spans="1:10" ht="12.95" customHeight="1" thickBot="1" x14ac:dyDescent="0.3">
      <c r="A68" s="9"/>
      <c r="B68" s="10"/>
      <c r="C68" s="7"/>
      <c r="D68" s="3"/>
      <c r="E68" s="3"/>
      <c r="F68" s="3"/>
    </row>
    <row r="69" spans="1:10" ht="39" customHeight="1" thickBot="1" x14ac:dyDescent="0.3">
      <c r="A69" s="21">
        <v>2</v>
      </c>
      <c r="B69" s="17" t="s">
        <v>29</v>
      </c>
      <c r="C69" s="11" t="s">
        <v>7</v>
      </c>
      <c r="D69" s="6">
        <f>'2024'!B45+'2024'!D51+'2024'!E51+'2024'!F51+'2024'!G51+'2024'!H51</f>
        <v>2168500.5077499994</v>
      </c>
      <c r="E69" s="6">
        <f>'2025'!B45+'2025'!D51+'2025'!E51+'2025'!F51+'2025'!G51+'2025'!H51</f>
        <v>2354530.3583767437</v>
      </c>
      <c r="F69" s="6">
        <f>'2026'!B45+'2026'!D51+'2026'!E51+'2026'!F51+'2026'!G51+'2026'!H51</f>
        <v>2377937.8959150999</v>
      </c>
    </row>
    <row r="70" spans="1:10" ht="12.95" customHeight="1" thickBot="1" x14ac:dyDescent="0.3">
      <c r="A70" s="16" t="s">
        <v>30</v>
      </c>
      <c r="B70" s="17" t="s">
        <v>9</v>
      </c>
      <c r="C70" s="11" t="s">
        <v>7</v>
      </c>
      <c r="D70" s="5">
        <f>SUM(D72:D75)</f>
        <v>920363.68605999998</v>
      </c>
      <c r="E70" s="5">
        <f t="shared" ref="E70:F70" si="12">SUM(E72:E75)</f>
        <v>970123.56523892574</v>
      </c>
      <c r="F70" s="5">
        <f t="shared" si="12"/>
        <v>987678.19724169502</v>
      </c>
      <c r="I70" s="15"/>
      <c r="J70" s="15"/>
    </row>
    <row r="71" spans="1:10" ht="12.95" customHeight="1" thickBot="1" x14ac:dyDescent="0.3">
      <c r="A71" s="9"/>
      <c r="B71" s="13" t="s">
        <v>10</v>
      </c>
      <c r="C71" s="7"/>
      <c r="D71" s="3"/>
      <c r="E71" s="3"/>
      <c r="F71" s="3"/>
      <c r="J71" s="15"/>
    </row>
    <row r="72" spans="1:10" ht="12.95" customHeight="1" thickBot="1" x14ac:dyDescent="0.3">
      <c r="A72" s="9"/>
      <c r="B72" s="13" t="s">
        <v>11</v>
      </c>
      <c r="C72" s="7" t="s">
        <v>7</v>
      </c>
      <c r="D72" s="3">
        <v>696903.00020000001</v>
      </c>
      <c r="E72" s="3">
        <v>722887.83503493667</v>
      </c>
      <c r="F72" s="3">
        <v>741688.95494592132</v>
      </c>
      <c r="G72" s="1"/>
      <c r="H72" s="15"/>
    </row>
    <row r="73" spans="1:10" ht="12.95" customHeight="1" thickBot="1" x14ac:dyDescent="0.3">
      <c r="A73" s="9"/>
      <c r="B73" s="13" t="s">
        <v>12</v>
      </c>
      <c r="C73" s="7" t="s">
        <v>7</v>
      </c>
      <c r="D73" s="3">
        <f>'2024'!B11</f>
        <v>107444.42324999999</v>
      </c>
      <c r="E73" s="3">
        <f>'2025'!B11</f>
        <v>116385.59471710197</v>
      </c>
      <c r="F73" s="3">
        <f>'2026'!B11</f>
        <v>117172.80698701802</v>
      </c>
      <c r="H73" s="15"/>
      <c r="J73" s="15"/>
    </row>
    <row r="74" spans="1:10" ht="12.95" customHeight="1" thickBot="1" x14ac:dyDescent="0.3">
      <c r="A74" s="9"/>
      <c r="B74" s="13" t="s">
        <v>13</v>
      </c>
      <c r="C74" s="7" t="s">
        <v>7</v>
      </c>
      <c r="D74" s="3">
        <v>80907.885989999995</v>
      </c>
      <c r="E74" s="3">
        <v>86997.875435712966</v>
      </c>
      <c r="F74" s="3">
        <v>88463.210901433224</v>
      </c>
      <c r="G74" s="1"/>
    </row>
    <row r="75" spans="1:10" ht="12.95" customHeight="1" thickBot="1" x14ac:dyDescent="0.3">
      <c r="A75" s="9"/>
      <c r="B75" s="13" t="s">
        <v>14</v>
      </c>
      <c r="C75" s="7" t="s">
        <v>7</v>
      </c>
      <c r="D75" s="3">
        <f>'2024'!B13</f>
        <v>35108.376620000003</v>
      </c>
      <c r="E75" s="3">
        <f>'2025'!B13</f>
        <v>43852.26005117406</v>
      </c>
      <c r="F75" s="3">
        <f>'2026'!B13</f>
        <v>40353.224407322494</v>
      </c>
    </row>
    <row r="76" spans="1:10" ht="12.95" customHeight="1" thickBot="1" x14ac:dyDescent="0.3">
      <c r="A76" s="9"/>
      <c r="B76" s="10"/>
      <c r="C76" s="62"/>
      <c r="D76" s="3"/>
      <c r="E76" s="3"/>
      <c r="F76" s="3"/>
    </row>
    <row r="77" spans="1:10" ht="12.95" customHeight="1" thickBot="1" x14ac:dyDescent="0.3">
      <c r="A77" s="16" t="s">
        <v>31</v>
      </c>
      <c r="B77" s="17" t="s">
        <v>16</v>
      </c>
      <c r="C77" s="11" t="s">
        <v>7</v>
      </c>
      <c r="D77" s="5">
        <f>SUM(D79:D82)</f>
        <v>483722.45849999995</v>
      </c>
      <c r="E77" s="5">
        <f t="shared" ref="E77:F77" si="13">SUM(E79:E82)</f>
        <v>514574.83368910378</v>
      </c>
      <c r="F77" s="5">
        <f t="shared" si="13"/>
        <v>522359.81398055219</v>
      </c>
    </row>
    <row r="78" spans="1:10" ht="12.95" customHeight="1" thickBot="1" x14ac:dyDescent="0.3">
      <c r="A78" s="9"/>
      <c r="B78" s="13" t="s">
        <v>10</v>
      </c>
      <c r="C78" s="7"/>
      <c r="D78" s="3"/>
      <c r="E78" s="3"/>
      <c r="F78" s="3"/>
      <c r="H78" s="15"/>
    </row>
    <row r="79" spans="1:10" ht="12.95" customHeight="1" thickBot="1" x14ac:dyDescent="0.3">
      <c r="A79" s="9"/>
      <c r="B79" s="13" t="s">
        <v>11</v>
      </c>
      <c r="C79" s="7" t="s">
        <v>7</v>
      </c>
      <c r="D79" s="3">
        <f>'2024'!B22</f>
        <v>369338.59790999995</v>
      </c>
      <c r="E79" s="3">
        <f>'2025'!B22</f>
        <v>386384.46316067892</v>
      </c>
      <c r="F79" s="3">
        <f>'2026'!B22</f>
        <v>396765.3203539789</v>
      </c>
      <c r="H79" s="14"/>
      <c r="I79" s="1"/>
    </row>
    <row r="80" spans="1:10" ht="12.95" customHeight="1" thickBot="1" x14ac:dyDescent="0.3">
      <c r="A80" s="9"/>
      <c r="B80" s="13" t="s">
        <v>12</v>
      </c>
      <c r="C80" s="7" t="s">
        <v>7</v>
      </c>
      <c r="D80" s="3">
        <f>'2024'!B23</f>
        <v>47869.070510000005</v>
      </c>
      <c r="E80" s="3">
        <f>'2025'!B23</f>
        <v>52220.993431291223</v>
      </c>
      <c r="F80" s="3">
        <f>'2026'!B23</f>
        <v>52341.261941187338</v>
      </c>
      <c r="H80" s="1"/>
    </row>
    <row r="81" spans="1:10" ht="12.95" customHeight="1" thickBot="1" x14ac:dyDescent="0.3">
      <c r="A81" s="9"/>
      <c r="B81" s="13" t="s">
        <v>13</v>
      </c>
      <c r="C81" s="7" t="s">
        <v>7</v>
      </c>
      <c r="D81" s="3">
        <f>'2024'!B24</f>
        <v>43476.870089999989</v>
      </c>
      <c r="E81" s="3">
        <f>'2025'!B24</f>
        <v>47858.142532173682</v>
      </c>
      <c r="F81" s="3">
        <f>'2026'!B24</f>
        <v>47661.577707151017</v>
      </c>
    </row>
    <row r="82" spans="1:10" ht="12.95" customHeight="1" thickBot="1" x14ac:dyDescent="0.3">
      <c r="A82" s="9"/>
      <c r="B82" s="13" t="s">
        <v>14</v>
      </c>
      <c r="C82" s="7" t="s">
        <v>7</v>
      </c>
      <c r="D82" s="3">
        <f>'2024'!B25</f>
        <v>23037.919989999999</v>
      </c>
      <c r="E82" s="3">
        <f>'2025'!B25</f>
        <v>28111.234564959956</v>
      </c>
      <c r="F82" s="3">
        <f>'2026'!B25</f>
        <v>25591.653978234979</v>
      </c>
    </row>
    <row r="83" spans="1:10" ht="12.95" customHeight="1" thickBot="1" x14ac:dyDescent="0.3">
      <c r="A83" s="9"/>
      <c r="B83" s="10"/>
      <c r="C83" s="7"/>
      <c r="D83" s="3"/>
      <c r="E83" s="3"/>
      <c r="F83" s="3"/>
    </row>
    <row r="84" spans="1:10" ht="12.95" customHeight="1" thickBot="1" x14ac:dyDescent="0.3">
      <c r="A84" s="16" t="s">
        <v>32</v>
      </c>
      <c r="B84" s="17" t="s">
        <v>33</v>
      </c>
      <c r="C84" s="11" t="s">
        <v>7</v>
      </c>
      <c r="D84" s="5">
        <f>SUM(D86:D89)</f>
        <v>8656.5928500000009</v>
      </c>
      <c r="E84" s="5">
        <f>SUM(E86:E89)</f>
        <v>8996.6157274704419</v>
      </c>
      <c r="F84" s="5">
        <f>SUM(F86:F89)</f>
        <v>9226.1269805258416</v>
      </c>
      <c r="H84" s="14"/>
    </row>
    <row r="85" spans="1:10" ht="12.95" customHeight="1" thickBot="1" x14ac:dyDescent="0.3">
      <c r="A85" s="9"/>
      <c r="B85" s="13" t="s">
        <v>10</v>
      </c>
      <c r="C85" s="7"/>
      <c r="D85" s="3"/>
      <c r="E85" s="3"/>
      <c r="F85" s="3"/>
      <c r="I85" s="15"/>
    </row>
    <row r="86" spans="1:10" ht="12.95" customHeight="1" thickBot="1" x14ac:dyDescent="0.3">
      <c r="A86" s="9"/>
      <c r="B86" s="13" t="s">
        <v>11</v>
      </c>
      <c r="C86" s="7" t="s">
        <v>7</v>
      </c>
      <c r="D86" s="3">
        <v>8202.4129300000004</v>
      </c>
      <c r="E86" s="3">
        <v>8508.2493881194696</v>
      </c>
      <c r="F86" s="3">
        <v>8729.5349171128637</v>
      </c>
      <c r="G86" s="1"/>
      <c r="J86" s="15"/>
    </row>
    <row r="87" spans="1:10" ht="12.95" customHeight="1" thickBot="1" x14ac:dyDescent="0.3">
      <c r="A87" s="9"/>
      <c r="B87" s="13" t="s">
        <v>12</v>
      </c>
      <c r="C87" s="7" t="s">
        <v>7</v>
      </c>
      <c r="D87" s="3">
        <v>0</v>
      </c>
      <c r="E87" s="3">
        <v>0</v>
      </c>
      <c r="F87" s="3">
        <v>0</v>
      </c>
      <c r="I87" s="15"/>
    </row>
    <row r="88" spans="1:10" ht="12.95" customHeight="1" thickBot="1" x14ac:dyDescent="0.3">
      <c r="A88" s="9"/>
      <c r="B88" s="13" t="s">
        <v>13</v>
      </c>
      <c r="C88" s="7" t="s">
        <v>7</v>
      </c>
      <c r="D88" s="3">
        <v>454.17991999999998</v>
      </c>
      <c r="E88" s="3">
        <v>488.36633935097177</v>
      </c>
      <c r="F88" s="3">
        <v>496.59206341297789</v>
      </c>
      <c r="G88" s="1"/>
    </row>
    <row r="89" spans="1:10" ht="12.95" customHeight="1" thickBot="1" x14ac:dyDescent="0.3">
      <c r="A89" s="9"/>
      <c r="B89" s="13" t="s">
        <v>14</v>
      </c>
      <c r="C89" s="7" t="s">
        <v>7</v>
      </c>
      <c r="D89" s="3">
        <v>0</v>
      </c>
      <c r="E89" s="3">
        <v>0</v>
      </c>
      <c r="F89" s="3">
        <v>0</v>
      </c>
    </row>
    <row r="90" spans="1:10" ht="12.95" customHeight="1" thickBot="1" x14ac:dyDescent="0.3">
      <c r="A90" s="9"/>
      <c r="B90" s="10"/>
      <c r="C90" s="7"/>
      <c r="D90" s="3"/>
      <c r="E90" s="3"/>
      <c r="F90" s="3"/>
    </row>
    <row r="91" spans="1:10" ht="27" customHeight="1" thickBot="1" x14ac:dyDescent="0.3">
      <c r="A91" s="16" t="s">
        <v>34</v>
      </c>
      <c r="B91" s="18" t="s">
        <v>20</v>
      </c>
      <c r="C91" s="11" t="s">
        <v>7</v>
      </c>
      <c r="D91" s="6">
        <f>D93+D100</f>
        <v>75600.948629999999</v>
      </c>
      <c r="E91" s="6">
        <f>E93+E100</f>
        <v>81648.814659215379</v>
      </c>
      <c r="F91" s="6">
        <f t="shared" ref="F91" si="14">F93+F100</f>
        <v>82263.395372117418</v>
      </c>
    </row>
    <row r="92" spans="1:10" ht="12.95" customHeight="1" thickBot="1" x14ac:dyDescent="0.3">
      <c r="A92" s="9"/>
      <c r="B92" s="19"/>
      <c r="C92" s="62"/>
      <c r="D92" s="3"/>
      <c r="E92" s="3"/>
      <c r="F92" s="3"/>
    </row>
    <row r="93" spans="1:10" ht="12.95" customHeight="1" thickBot="1" x14ac:dyDescent="0.3">
      <c r="A93" s="9"/>
      <c r="B93" s="20" t="s">
        <v>21</v>
      </c>
      <c r="C93" s="7" t="s">
        <v>7</v>
      </c>
      <c r="D93" s="3">
        <f>SUM(D95:D98)</f>
        <v>44895.039649999992</v>
      </c>
      <c r="E93" s="3">
        <f>SUM(E95:E98)</f>
        <v>49864.511054585622</v>
      </c>
      <c r="F93" s="3">
        <f>SUM(F95:F98)</f>
        <v>50225.579114116212</v>
      </c>
      <c r="H93" s="15"/>
    </row>
    <row r="94" spans="1:10" ht="12.95" customHeight="1" thickBot="1" x14ac:dyDescent="0.3">
      <c r="A94" s="9"/>
      <c r="B94" s="13" t="s">
        <v>10</v>
      </c>
      <c r="C94" s="7"/>
      <c r="D94" s="3"/>
      <c r="E94" s="3"/>
      <c r="F94" s="3"/>
    </row>
    <row r="95" spans="1:10" ht="12.95" customHeight="1" thickBot="1" x14ac:dyDescent="0.3">
      <c r="A95" s="9"/>
      <c r="B95" s="13" t="s">
        <v>11</v>
      </c>
      <c r="C95" s="7" t="s">
        <v>7</v>
      </c>
      <c r="D95" s="3">
        <v>0</v>
      </c>
      <c r="E95" s="3">
        <v>0</v>
      </c>
      <c r="F95" s="3">
        <v>0</v>
      </c>
      <c r="I95" s="15"/>
    </row>
    <row r="96" spans="1:10" ht="12.95" customHeight="1" thickBot="1" x14ac:dyDescent="0.3">
      <c r="A96" s="9"/>
      <c r="B96" s="13" t="s">
        <v>12</v>
      </c>
      <c r="C96" s="7" t="s">
        <v>7</v>
      </c>
      <c r="D96" s="3">
        <f>'2024'!B17</f>
        <v>22341.143159999996</v>
      </c>
      <c r="E96" s="3">
        <f>'2025'!B17</f>
        <v>23844.462637850225</v>
      </c>
      <c r="F96" s="3">
        <f>'2026'!B17</f>
        <v>24296.98360802784</v>
      </c>
      <c r="H96" s="14"/>
      <c r="I96" s="1"/>
    </row>
    <row r="97" spans="1:9" ht="12.95" customHeight="1" thickBot="1" x14ac:dyDescent="0.3">
      <c r="A97" s="9"/>
      <c r="B97" s="13" t="s">
        <v>13</v>
      </c>
      <c r="C97" s="7" t="s">
        <v>7</v>
      </c>
      <c r="D97" s="3">
        <f>'2024'!B18</f>
        <v>10368.68744</v>
      </c>
      <c r="E97" s="3">
        <f>'2025'!B18</f>
        <v>11067.158366184614</v>
      </c>
      <c r="F97" s="3">
        <f>'2026'!B18</f>
        <v>11350.844297173981</v>
      </c>
    </row>
    <row r="98" spans="1:9" ht="12.95" customHeight="1" thickBot="1" x14ac:dyDescent="0.3">
      <c r="A98" s="9"/>
      <c r="B98" s="13" t="s">
        <v>14</v>
      </c>
      <c r="C98" s="7" t="s">
        <v>7</v>
      </c>
      <c r="D98" s="3">
        <f>'2024'!B19</f>
        <v>12185.209049999999</v>
      </c>
      <c r="E98" s="3">
        <f>'2025'!B19</f>
        <v>14952.890050550785</v>
      </c>
      <c r="F98" s="3">
        <f>'2026'!B19</f>
        <v>14577.751208914395</v>
      </c>
    </row>
    <row r="99" spans="1:9" ht="12.95" customHeight="1" thickBot="1" x14ac:dyDescent="0.3">
      <c r="A99" s="9"/>
      <c r="B99" s="10"/>
      <c r="C99" s="7"/>
      <c r="D99" s="3"/>
      <c r="E99" s="3"/>
      <c r="F99" s="3"/>
      <c r="H99" s="14"/>
    </row>
    <row r="100" spans="1:9" ht="15.75" thickBot="1" x14ac:dyDescent="0.3">
      <c r="A100" s="9"/>
      <c r="B100" s="13" t="s">
        <v>24</v>
      </c>
      <c r="C100" s="7" t="s">
        <v>7</v>
      </c>
      <c r="D100" s="60">
        <f>D102</f>
        <v>30705.90898</v>
      </c>
      <c r="E100" s="60">
        <f t="shared" ref="E100:F100" si="15">E102</f>
        <v>31784.303604629757</v>
      </c>
      <c r="F100" s="60">
        <f t="shared" si="15"/>
        <v>32037.816258001207</v>
      </c>
      <c r="H100" s="2"/>
    </row>
    <row r="101" spans="1:9" ht="12.95" customHeight="1" thickBot="1" x14ac:dyDescent="0.3">
      <c r="A101" s="9"/>
      <c r="B101" s="13" t="s">
        <v>10</v>
      </c>
      <c r="C101" s="7"/>
      <c r="D101" s="3"/>
      <c r="E101" s="3"/>
      <c r="F101" s="3"/>
    </row>
    <row r="102" spans="1:9" ht="12.95" customHeight="1" thickBot="1" x14ac:dyDescent="0.3">
      <c r="A102" s="9"/>
      <c r="B102" s="13" t="s">
        <v>11</v>
      </c>
      <c r="C102" s="7" t="s">
        <v>7</v>
      </c>
      <c r="D102" s="3">
        <f>'2024'!B16</f>
        <v>30705.90898</v>
      </c>
      <c r="E102" s="3">
        <f>'2025'!B16</f>
        <v>31784.303604629757</v>
      </c>
      <c r="F102" s="3">
        <f>'2026'!B16</f>
        <v>32037.816258001207</v>
      </c>
    </row>
    <row r="103" spans="1:9" ht="12.95" customHeight="1" thickBot="1" x14ac:dyDescent="0.3">
      <c r="A103" s="9"/>
      <c r="B103" s="19"/>
      <c r="C103" s="62"/>
      <c r="D103" s="3"/>
      <c r="E103" s="3"/>
      <c r="F103" s="3"/>
    </row>
    <row r="104" spans="1:9" ht="12.95" customHeight="1" thickBot="1" x14ac:dyDescent="0.3">
      <c r="A104" s="16" t="s">
        <v>35</v>
      </c>
      <c r="B104" s="17" t="s">
        <v>23</v>
      </c>
      <c r="C104" s="11" t="s">
        <v>7</v>
      </c>
      <c r="D104" s="5">
        <f>D106+D113</f>
        <v>67319.072480000003</v>
      </c>
      <c r="E104" s="5">
        <f>E106+E113</f>
        <v>72036.019672328592</v>
      </c>
      <c r="F104" s="5">
        <f t="shared" ref="F104" si="16">F106+F113</f>
        <v>72774.760763538041</v>
      </c>
    </row>
    <row r="105" spans="1:9" ht="12.95" customHeight="1" thickBot="1" x14ac:dyDescent="0.3">
      <c r="A105" s="9"/>
      <c r="B105" s="10"/>
      <c r="C105" s="7"/>
      <c r="D105" s="3"/>
      <c r="E105" s="3"/>
      <c r="F105" s="3"/>
      <c r="I105" s="15"/>
    </row>
    <row r="106" spans="1:9" ht="12.95" customHeight="1" thickBot="1" x14ac:dyDescent="0.3">
      <c r="A106" s="9"/>
      <c r="B106" s="13" t="s">
        <v>21</v>
      </c>
      <c r="C106" s="7" t="s">
        <v>7</v>
      </c>
      <c r="D106" s="3">
        <f>SUM(D108:D111)</f>
        <v>44729.208509999997</v>
      </c>
      <c r="E106" s="3">
        <f>SUM(E108:E111)</f>
        <v>48697.686943522232</v>
      </c>
      <c r="F106" s="3">
        <f>SUM(F108:F111)</f>
        <v>49111.934920258966</v>
      </c>
    </row>
    <row r="107" spans="1:9" ht="12.95" customHeight="1" thickBot="1" x14ac:dyDescent="0.3">
      <c r="A107" s="9"/>
      <c r="B107" s="13" t="s">
        <v>10</v>
      </c>
      <c r="C107" s="7"/>
      <c r="D107" s="3"/>
      <c r="E107" s="3"/>
      <c r="F107" s="3"/>
    </row>
    <row r="108" spans="1:9" ht="12.95" customHeight="1" thickBot="1" x14ac:dyDescent="0.3">
      <c r="A108" s="9"/>
      <c r="B108" s="13" t="s">
        <v>11</v>
      </c>
      <c r="C108" s="7" t="s">
        <v>7</v>
      </c>
      <c r="D108" s="3">
        <v>0</v>
      </c>
      <c r="E108" s="3">
        <v>0</v>
      </c>
      <c r="F108" s="3">
        <v>0</v>
      </c>
      <c r="H108" s="14"/>
    </row>
    <row r="109" spans="1:9" ht="12.95" customHeight="1" thickBot="1" x14ac:dyDescent="0.3">
      <c r="A109" s="9"/>
      <c r="B109" s="13" t="s">
        <v>12</v>
      </c>
      <c r="C109" s="7" t="s">
        <v>7</v>
      </c>
      <c r="D109" s="3">
        <f>'2024'!B29</f>
        <v>18016.077929999999</v>
      </c>
      <c r="E109" s="3">
        <f>'2025'!B29</f>
        <v>19320.521998707627</v>
      </c>
      <c r="F109" s="3">
        <f>'2026'!B29</f>
        <v>19615.783496424738</v>
      </c>
      <c r="H109" s="1"/>
      <c r="I109" s="1"/>
    </row>
    <row r="110" spans="1:9" ht="12.95" customHeight="1" thickBot="1" x14ac:dyDescent="0.3">
      <c r="A110" s="9"/>
      <c r="B110" s="13" t="s">
        <v>13</v>
      </c>
      <c r="C110" s="7" t="s">
        <v>7</v>
      </c>
      <c r="D110" s="3">
        <f>'2024'!B30</f>
        <v>18476.027639999997</v>
      </c>
      <c r="E110" s="3">
        <f>'2025'!B30</f>
        <v>19699.695903031967</v>
      </c>
      <c r="F110" s="3">
        <f>'2026'!B30</f>
        <v>20155.55603781639</v>
      </c>
    </row>
    <row r="111" spans="1:9" ht="12.95" customHeight="1" thickBot="1" x14ac:dyDescent="0.3">
      <c r="A111" s="9"/>
      <c r="B111" s="13" t="s">
        <v>14</v>
      </c>
      <c r="C111" s="7" t="s">
        <v>7</v>
      </c>
      <c r="D111" s="3">
        <f>'2024'!B31</f>
        <v>8237.1029399999989</v>
      </c>
      <c r="E111" s="3">
        <f>'2025'!B31</f>
        <v>9677.4690417826387</v>
      </c>
      <c r="F111" s="3">
        <f>'2026'!B31</f>
        <v>9340.5953860178415</v>
      </c>
    </row>
    <row r="112" spans="1:9" ht="12.95" customHeight="1" thickBot="1" x14ac:dyDescent="0.3">
      <c r="A112" s="9"/>
      <c r="B112" s="10"/>
      <c r="C112" s="7"/>
      <c r="D112" s="3"/>
      <c r="E112" s="3"/>
      <c r="F112" s="3"/>
    </row>
    <row r="113" spans="1:8" ht="12.95" customHeight="1" thickBot="1" x14ac:dyDescent="0.3">
      <c r="A113" s="9"/>
      <c r="B113" s="13" t="s">
        <v>24</v>
      </c>
      <c r="C113" s="7" t="s">
        <v>7</v>
      </c>
      <c r="D113" s="3">
        <f>D115</f>
        <v>22589.863969999999</v>
      </c>
      <c r="E113" s="3">
        <f t="shared" ref="E113:F113" si="17">E115</f>
        <v>23338.332728806356</v>
      </c>
      <c r="F113" s="3">
        <f t="shared" si="17"/>
        <v>23662.825843279072</v>
      </c>
    </row>
    <row r="114" spans="1:8" ht="12.95" customHeight="1" thickBot="1" x14ac:dyDescent="0.3">
      <c r="A114" s="9"/>
      <c r="B114" s="13" t="s">
        <v>10</v>
      </c>
      <c r="C114" s="7"/>
      <c r="D114" s="3"/>
      <c r="E114" s="3"/>
      <c r="F114" s="3"/>
      <c r="H114" s="15"/>
    </row>
    <row r="115" spans="1:8" ht="12.95" customHeight="1" thickBot="1" x14ac:dyDescent="0.3">
      <c r="A115" s="9"/>
      <c r="B115" s="13" t="s">
        <v>11</v>
      </c>
      <c r="C115" s="7" t="s">
        <v>7</v>
      </c>
      <c r="D115" s="3">
        <f>'2024'!B28</f>
        <v>22589.863969999999</v>
      </c>
      <c r="E115" s="3">
        <f>'2025'!B28</f>
        <v>23338.332728806356</v>
      </c>
      <c r="F115" s="3">
        <f>'2026'!B28</f>
        <v>23662.825843279072</v>
      </c>
    </row>
    <row r="116" spans="1:8" ht="12.95" customHeight="1" thickBot="1" x14ac:dyDescent="0.3">
      <c r="A116" s="9"/>
      <c r="B116" s="10"/>
      <c r="C116" s="12"/>
      <c r="D116" s="3"/>
      <c r="E116" s="3"/>
      <c r="F116" s="3"/>
    </row>
    <row r="117" spans="1:8" ht="12.95" customHeight="1" thickBot="1" x14ac:dyDescent="0.3">
      <c r="A117" s="16" t="s">
        <v>36</v>
      </c>
      <c r="B117" s="17" t="s">
        <v>26</v>
      </c>
      <c r="C117" s="11" t="s">
        <v>7</v>
      </c>
      <c r="D117" s="5">
        <f>SUM(D119:D122)</f>
        <v>37471.047579999999</v>
      </c>
      <c r="E117" s="5">
        <f t="shared" ref="E117:F117" si="18">SUM(E119:E122)</f>
        <v>40144.796540625888</v>
      </c>
      <c r="F117" s="5">
        <f t="shared" si="18"/>
        <v>40899.575078139402</v>
      </c>
    </row>
    <row r="118" spans="1:8" ht="12.95" customHeight="1" thickBot="1" x14ac:dyDescent="0.3">
      <c r="A118" s="9"/>
      <c r="B118" s="13" t="s">
        <v>10</v>
      </c>
      <c r="C118" s="7"/>
      <c r="D118" s="3"/>
      <c r="E118" s="3"/>
      <c r="F118" s="3"/>
    </row>
    <row r="119" spans="1:8" ht="12.95" customHeight="1" thickBot="1" x14ac:dyDescent="0.3">
      <c r="A119" s="9"/>
      <c r="B119" s="13" t="s">
        <v>11</v>
      </c>
      <c r="C119" s="7" t="s">
        <v>7</v>
      </c>
      <c r="D119" s="3">
        <v>0</v>
      </c>
      <c r="E119" s="3">
        <f>'2025'!B34</f>
        <v>0</v>
      </c>
      <c r="F119" s="3">
        <v>0</v>
      </c>
    </row>
    <row r="120" spans="1:8" ht="12.95" customHeight="1" thickBot="1" x14ac:dyDescent="0.3">
      <c r="A120" s="9"/>
      <c r="B120" s="13" t="s">
        <v>12</v>
      </c>
      <c r="C120" s="7" t="s">
        <v>7</v>
      </c>
      <c r="D120" s="3">
        <f>'2024'!B35</f>
        <v>15823.49388</v>
      </c>
      <c r="E120" s="3">
        <f>'2025'!B35</f>
        <v>16743.289342032083</v>
      </c>
      <c r="F120" s="3">
        <f>'2026'!B35</f>
        <v>17176.547663689707</v>
      </c>
    </row>
    <row r="121" spans="1:8" ht="12.95" customHeight="1" thickBot="1" x14ac:dyDescent="0.3">
      <c r="A121" s="9"/>
      <c r="B121" s="13" t="s">
        <v>13</v>
      </c>
      <c r="C121" s="7" t="s">
        <v>7</v>
      </c>
      <c r="D121" s="3">
        <f>'2024'!B36</f>
        <v>17341.800380000001</v>
      </c>
      <c r="E121" s="3">
        <f>'2025'!B36</f>
        <v>18589.01413212519</v>
      </c>
      <c r="F121" s="3">
        <f>'2026'!B36</f>
        <v>18925.704972262367</v>
      </c>
    </row>
    <row r="122" spans="1:8" ht="12.95" customHeight="1" thickBot="1" x14ac:dyDescent="0.3">
      <c r="A122" s="9"/>
      <c r="B122" s="13" t="s">
        <v>14</v>
      </c>
      <c r="C122" s="7" t="s">
        <v>7</v>
      </c>
      <c r="D122" s="3">
        <f>'2024'!B37</f>
        <v>4305.7533199999998</v>
      </c>
      <c r="E122" s="3">
        <f>'2025'!B37</f>
        <v>4812.4930664686126</v>
      </c>
      <c r="F122" s="3">
        <f>'2026'!B37</f>
        <v>4797.3224421873338</v>
      </c>
    </row>
    <row r="123" spans="1:8" ht="12.95" customHeight="1" thickBot="1" x14ac:dyDescent="0.3">
      <c r="A123" s="9"/>
      <c r="B123" s="10"/>
      <c r="C123" s="7"/>
      <c r="D123" s="3"/>
      <c r="E123" s="3"/>
      <c r="F123" s="3"/>
    </row>
    <row r="124" spans="1:8" ht="12.95" customHeight="1" thickBot="1" x14ac:dyDescent="0.3">
      <c r="A124" s="16" t="s">
        <v>37</v>
      </c>
      <c r="B124" s="17" t="s">
        <v>28</v>
      </c>
      <c r="C124" s="11" t="s">
        <v>7</v>
      </c>
      <c r="D124" s="5">
        <f>SUM(D126:D129)</f>
        <v>3297.30321</v>
      </c>
      <c r="E124" s="5">
        <f>SUM(E126:E129)</f>
        <v>3532.8916424252766</v>
      </c>
      <c r="F124" s="5">
        <f>SUM(F126:F129)</f>
        <v>3599.5592135306983</v>
      </c>
    </row>
    <row r="125" spans="1:8" ht="12.95" customHeight="1" thickBot="1" x14ac:dyDescent="0.3">
      <c r="A125" s="9"/>
      <c r="B125" s="13" t="s">
        <v>10</v>
      </c>
      <c r="C125" s="7"/>
      <c r="D125" s="3"/>
      <c r="E125" s="3"/>
      <c r="F125" s="3"/>
    </row>
    <row r="126" spans="1:8" ht="12.95" customHeight="1" thickBot="1" x14ac:dyDescent="0.3">
      <c r="A126" s="9"/>
      <c r="B126" s="13" t="s">
        <v>11</v>
      </c>
      <c r="C126" s="7" t="s">
        <v>7</v>
      </c>
      <c r="D126" s="3">
        <v>0</v>
      </c>
      <c r="E126" s="3">
        <f>'2025'!B40</f>
        <v>0</v>
      </c>
      <c r="F126" s="3">
        <v>0</v>
      </c>
    </row>
    <row r="127" spans="1:8" ht="12.95" customHeight="1" thickBot="1" x14ac:dyDescent="0.3">
      <c r="A127" s="9"/>
      <c r="B127" s="13" t="s">
        <v>12</v>
      </c>
      <c r="C127" s="7" t="s">
        <v>7</v>
      </c>
      <c r="D127" s="3">
        <f>'2024'!B41</f>
        <v>2163.4508599999999</v>
      </c>
      <c r="E127" s="3">
        <f>'2025'!B41</f>
        <v>2325.9519695756849</v>
      </c>
      <c r="F127" s="3">
        <f>'2026'!B41</f>
        <v>2363.3312417683514</v>
      </c>
    </row>
    <row r="128" spans="1:8" ht="12.95" customHeight="1" thickBot="1" x14ac:dyDescent="0.3">
      <c r="A128" s="9"/>
      <c r="B128" s="13" t="s">
        <v>13</v>
      </c>
      <c r="C128" s="7" t="s">
        <v>7</v>
      </c>
      <c r="D128" s="3">
        <f>'2024'!B42</f>
        <v>1133.8523500000001</v>
      </c>
      <c r="E128" s="3">
        <f>'2025'!B42</f>
        <v>1206.9396728495919</v>
      </c>
      <c r="F128" s="3">
        <f>'2026'!B42</f>
        <v>1236.2279717623469</v>
      </c>
    </row>
    <row r="129" spans="1:9" ht="12.95" customHeight="1" thickBot="1" x14ac:dyDescent="0.3">
      <c r="A129" s="9"/>
      <c r="B129" s="13" t="s">
        <v>14</v>
      </c>
      <c r="C129" s="7" t="s">
        <v>7</v>
      </c>
      <c r="D129" s="3">
        <f>'2024'!B43</f>
        <v>0</v>
      </c>
      <c r="E129" s="3">
        <v>0</v>
      </c>
      <c r="F129" s="3">
        <v>0</v>
      </c>
    </row>
    <row r="130" spans="1:9" ht="12.95" customHeight="1" thickBot="1" x14ac:dyDescent="0.3">
      <c r="A130" s="9"/>
      <c r="B130" s="10"/>
      <c r="C130" s="7"/>
      <c r="D130" s="3"/>
      <c r="E130" s="3"/>
      <c r="F130" s="3"/>
    </row>
    <row r="131" spans="1:9" ht="12.95" customHeight="1" thickBot="1" x14ac:dyDescent="0.3">
      <c r="A131" s="21">
        <v>3</v>
      </c>
      <c r="B131" s="17" t="s">
        <v>38</v>
      </c>
      <c r="C131" s="11" t="s">
        <v>7</v>
      </c>
      <c r="D131" s="5">
        <f>D7-D69</f>
        <v>-513191.43407999934</v>
      </c>
      <c r="E131" s="5">
        <f>E7-E69</f>
        <v>-677537.02138077933</v>
      </c>
      <c r="F131" s="5">
        <f>F7-F69</f>
        <v>-610873.58841057587</v>
      </c>
    </row>
    <row r="132" spans="1:9" ht="12.95" customHeight="1" thickBot="1" x14ac:dyDescent="0.3">
      <c r="A132" s="21">
        <v>4</v>
      </c>
      <c r="B132" s="13" t="s">
        <v>39</v>
      </c>
      <c r="C132" s="7" t="s">
        <v>7</v>
      </c>
      <c r="D132" s="3"/>
      <c r="E132" s="3"/>
      <c r="F132" s="3"/>
    </row>
    <row r="133" spans="1:9" ht="12.95" customHeight="1" thickBot="1" x14ac:dyDescent="0.3">
      <c r="A133" s="21">
        <v>5</v>
      </c>
      <c r="B133" s="13" t="s">
        <v>40</v>
      </c>
      <c r="C133" s="7" t="s">
        <v>7</v>
      </c>
      <c r="D133" s="3">
        <v>399661.87888999999</v>
      </c>
      <c r="E133" s="3">
        <v>355071.50731000002</v>
      </c>
      <c r="F133" s="3">
        <v>227045.14097000001</v>
      </c>
      <c r="H133" s="15"/>
    </row>
    <row r="134" spans="1:9" ht="12.95" customHeight="1" thickBot="1" x14ac:dyDescent="0.3">
      <c r="A134" s="21">
        <v>6</v>
      </c>
      <c r="B134" s="13" t="s">
        <v>41</v>
      </c>
      <c r="C134" s="7" t="s">
        <v>7</v>
      </c>
      <c r="D134" s="3">
        <f>'2024'!J51</f>
        <v>20081</v>
      </c>
      <c r="E134" s="3">
        <f>'2025'!J51</f>
        <v>23824.999999999996</v>
      </c>
      <c r="F134" s="3">
        <f>'2026'!J51</f>
        <v>23824.999999999996</v>
      </c>
    </row>
    <row r="135" spans="1:9" ht="12.95" customHeight="1" thickBot="1" x14ac:dyDescent="0.3">
      <c r="A135" s="21">
        <v>7</v>
      </c>
      <c r="B135" s="13" t="s">
        <v>42</v>
      </c>
      <c r="C135" s="7" t="s">
        <v>7</v>
      </c>
      <c r="D135" s="3">
        <v>258155</v>
      </c>
      <c r="E135" s="3">
        <v>231086.90249800001</v>
      </c>
      <c r="F135" s="3">
        <v>208825.56130080001</v>
      </c>
      <c r="H135" s="15"/>
      <c r="I135" s="15"/>
    </row>
    <row r="136" spans="1:9" ht="12.95" customHeight="1" thickBot="1" x14ac:dyDescent="0.3">
      <c r="A136" s="21">
        <v>8</v>
      </c>
      <c r="B136" s="13" t="s">
        <v>43</v>
      </c>
      <c r="C136" s="7" t="s">
        <v>7</v>
      </c>
      <c r="D136" s="3">
        <f>'2024'!L51</f>
        <v>68153</v>
      </c>
      <c r="E136" s="3">
        <f>'2025'!L51</f>
        <v>64025.9</v>
      </c>
      <c r="F136" s="3">
        <f>'2026'!L51</f>
        <v>39430</v>
      </c>
    </row>
    <row r="137" spans="1:9" ht="12.95" customHeight="1" thickBot="1" x14ac:dyDescent="0.3">
      <c r="A137" s="21">
        <v>9</v>
      </c>
      <c r="B137" s="13" t="s">
        <v>44</v>
      </c>
      <c r="C137" s="7" t="s">
        <v>7</v>
      </c>
      <c r="D137" s="3">
        <f>D131+D133-D134+D135-D136</f>
        <v>56391.444810000656</v>
      </c>
      <c r="E137" s="3">
        <f>E131+E133-E134+E135-E136</f>
        <v>-179229.5115727793</v>
      </c>
      <c r="F137" s="3">
        <f t="shared" ref="F137" si="19">F131+F133-F134+F135-F136</f>
        <v>-238257.88613977586</v>
      </c>
      <c r="G137" s="65"/>
    </row>
    <row r="138" spans="1:9" ht="12.95" customHeight="1" thickBot="1" x14ac:dyDescent="0.3">
      <c r="A138" s="21">
        <v>10</v>
      </c>
      <c r="B138" s="13" t="s">
        <v>45</v>
      </c>
      <c r="C138" s="7" t="s">
        <v>7</v>
      </c>
      <c r="D138" s="3">
        <v>0</v>
      </c>
      <c r="E138" s="3">
        <v>0</v>
      </c>
      <c r="F138" s="3">
        <v>0</v>
      </c>
      <c r="I138" s="14"/>
    </row>
    <row r="139" spans="1:9" ht="27.95" customHeight="1" thickBot="1" x14ac:dyDescent="0.3">
      <c r="A139" s="16" t="s">
        <v>46</v>
      </c>
      <c r="B139" s="13" t="s">
        <v>47</v>
      </c>
      <c r="C139" s="7" t="s">
        <v>7</v>
      </c>
      <c r="D139" s="60">
        <v>0</v>
      </c>
      <c r="E139" s="60">
        <v>0</v>
      </c>
      <c r="F139" s="60">
        <v>0</v>
      </c>
      <c r="I139" s="14"/>
    </row>
    <row r="140" spans="1:9" ht="12.95" customHeight="1" thickBot="1" x14ac:dyDescent="0.3">
      <c r="A140" s="21">
        <v>11</v>
      </c>
      <c r="B140" s="13" t="s">
        <v>48</v>
      </c>
      <c r="C140" s="7" t="s">
        <v>7</v>
      </c>
      <c r="D140" s="3">
        <f>'2024'!K51</f>
        <v>10365</v>
      </c>
      <c r="E140" s="3">
        <v>0</v>
      </c>
      <c r="F140" s="3">
        <v>0</v>
      </c>
    </row>
    <row r="141" spans="1:9" ht="12.95" customHeight="1" thickBot="1" x14ac:dyDescent="0.3">
      <c r="A141" s="21">
        <v>12</v>
      </c>
      <c r="B141" s="13" t="s">
        <v>49</v>
      </c>
      <c r="C141" s="7" t="s">
        <v>7</v>
      </c>
      <c r="D141" s="3">
        <v>0</v>
      </c>
      <c r="E141" s="3">
        <v>0</v>
      </c>
      <c r="F141" s="3">
        <v>0</v>
      </c>
      <c r="H141" s="15"/>
    </row>
    <row r="142" spans="1:9" ht="12.95" customHeight="1" thickBot="1" x14ac:dyDescent="0.3">
      <c r="A142" s="21">
        <v>13</v>
      </c>
      <c r="B142" s="13" t="s">
        <v>50</v>
      </c>
      <c r="C142" s="7" t="s">
        <v>7</v>
      </c>
      <c r="D142" s="3">
        <v>0</v>
      </c>
      <c r="E142" s="3">
        <v>0</v>
      </c>
      <c r="F142" s="3">
        <v>0</v>
      </c>
    </row>
    <row r="143" spans="1:9" ht="12.95" customHeight="1" thickBot="1" x14ac:dyDescent="0.3">
      <c r="A143" s="21">
        <v>14</v>
      </c>
      <c r="B143" s="17" t="s">
        <v>51</v>
      </c>
      <c r="C143" s="11" t="s">
        <v>7</v>
      </c>
      <c r="D143" s="5">
        <f>D137-D138-D140</f>
        <v>46026.444810000656</v>
      </c>
      <c r="E143" s="5">
        <f t="shared" ref="E143:F143" si="20">E137-E138-E140-E141</f>
        <v>-179229.5115727793</v>
      </c>
      <c r="F143" s="5">
        <f t="shared" si="20"/>
        <v>-238257.88613977586</v>
      </c>
    </row>
    <row r="144" spans="1:9" x14ac:dyDescent="0.25">
      <c r="A144" s="24"/>
    </row>
    <row r="145" spans="1:10" x14ac:dyDescent="0.25">
      <c r="A145" s="23"/>
      <c r="C145" s="15"/>
      <c r="D145" s="15"/>
    </row>
    <row r="146" spans="1:10" x14ac:dyDescent="0.25">
      <c r="A146" s="66"/>
      <c r="B146" s="67"/>
      <c r="C146" s="68"/>
      <c r="D146" s="69"/>
      <c r="E146" s="69"/>
      <c r="F146" s="69"/>
      <c r="G146" s="69"/>
      <c r="H146" s="69"/>
      <c r="I146" s="69"/>
      <c r="J146" s="69"/>
    </row>
    <row r="147" spans="1:10" x14ac:dyDescent="0.25">
      <c r="A147" s="66"/>
      <c r="B147" s="67"/>
      <c r="C147" s="70"/>
      <c r="D147" s="70"/>
      <c r="E147" s="71"/>
      <c r="F147" s="70"/>
      <c r="G147" s="70"/>
      <c r="H147" s="71"/>
      <c r="I147" s="72"/>
      <c r="J147" s="70"/>
    </row>
    <row r="148" spans="1:10" x14ac:dyDescent="0.25">
      <c r="A148" s="66"/>
      <c r="B148" s="67"/>
      <c r="C148" s="73"/>
      <c r="D148" s="70"/>
      <c r="E148" s="74"/>
      <c r="F148" s="70"/>
      <c r="G148" s="70"/>
      <c r="H148" s="71"/>
      <c r="I148" s="72"/>
      <c r="J148" s="70"/>
    </row>
    <row r="149" spans="1:10" x14ac:dyDescent="0.25">
      <c r="A149" s="66"/>
      <c r="B149" s="67"/>
      <c r="C149" s="70"/>
      <c r="D149" s="70"/>
      <c r="E149" s="75"/>
      <c r="F149" s="70"/>
      <c r="G149" s="70"/>
      <c r="H149" s="75"/>
      <c r="I149" s="72"/>
      <c r="J149" s="70"/>
    </row>
    <row r="150" spans="1:10" x14ac:dyDescent="0.25">
      <c r="A150" s="66"/>
      <c r="B150" s="76"/>
      <c r="C150" s="77"/>
      <c r="D150" s="77"/>
      <c r="E150" s="76"/>
      <c r="F150" s="76"/>
      <c r="G150" s="76"/>
      <c r="H150" s="76"/>
      <c r="I150" s="68"/>
      <c r="J150" s="76"/>
    </row>
    <row r="151" spans="1:10" x14ac:dyDescent="0.25">
      <c r="A151" s="78"/>
      <c r="B151" s="76"/>
      <c r="C151" s="77"/>
      <c r="D151" s="77"/>
      <c r="E151" s="76"/>
      <c r="F151" s="76"/>
      <c r="G151" s="76"/>
      <c r="H151" s="76"/>
      <c r="I151" s="76"/>
      <c r="J151" s="76"/>
    </row>
    <row r="152" spans="1:10" x14ac:dyDescent="0.25">
      <c r="A152" s="79"/>
      <c r="B152" s="80"/>
      <c r="C152" s="81"/>
      <c r="D152" s="81"/>
      <c r="E152" s="82"/>
      <c r="F152" s="82"/>
      <c r="G152" s="82"/>
      <c r="H152" s="82"/>
      <c r="I152" s="82"/>
      <c r="J152" s="82"/>
    </row>
    <row r="153" spans="1:10" x14ac:dyDescent="0.25">
      <c r="A153" s="83"/>
      <c r="B153" s="80"/>
      <c r="C153" s="81"/>
      <c r="D153" s="81"/>
      <c r="E153" s="82"/>
      <c r="F153" s="82"/>
      <c r="G153" s="82"/>
      <c r="H153" s="82"/>
      <c r="I153" s="82"/>
      <c r="J153" s="82"/>
    </row>
    <row r="154" spans="1:10" x14ac:dyDescent="0.25">
      <c r="A154" s="83"/>
      <c r="B154" s="80"/>
      <c r="C154" s="81"/>
      <c r="D154" s="81"/>
      <c r="E154" s="82"/>
      <c r="F154" s="82"/>
      <c r="G154" s="82"/>
      <c r="H154" s="82"/>
      <c r="I154" s="82"/>
      <c r="J154" s="82"/>
    </row>
    <row r="155" spans="1:10" x14ac:dyDescent="0.25">
      <c r="A155" s="83"/>
      <c r="B155" s="80"/>
      <c r="C155" s="81"/>
      <c r="D155" s="81"/>
      <c r="E155" s="82"/>
      <c r="F155" s="82"/>
      <c r="G155" s="82"/>
      <c r="H155" s="82"/>
      <c r="I155" s="82"/>
      <c r="J155" s="82"/>
    </row>
    <row r="156" spans="1:10" x14ac:dyDescent="0.25">
      <c r="A156" s="83"/>
      <c r="B156" s="80"/>
      <c r="C156" s="81"/>
      <c r="D156" s="81"/>
      <c r="E156" s="82"/>
      <c r="F156" s="82"/>
      <c r="G156" s="82"/>
      <c r="H156" s="82"/>
      <c r="I156" s="82"/>
      <c r="J156" s="82"/>
    </row>
    <row r="157" spans="1:10" x14ac:dyDescent="0.25">
      <c r="A157" s="83"/>
      <c r="B157" s="80"/>
      <c r="C157" s="81"/>
      <c r="D157" s="81"/>
      <c r="E157" s="82"/>
      <c r="F157" s="82"/>
      <c r="G157" s="82"/>
      <c r="H157" s="82"/>
      <c r="I157" s="82"/>
      <c r="J157" s="82"/>
    </row>
    <row r="158" spans="1:10" x14ac:dyDescent="0.25">
      <c r="A158" s="79"/>
      <c r="B158" s="82"/>
      <c r="C158" s="81"/>
      <c r="D158" s="81"/>
      <c r="E158" s="82"/>
      <c r="F158" s="82"/>
      <c r="G158" s="82"/>
      <c r="H158" s="82"/>
      <c r="I158" s="80"/>
      <c r="J158" s="82"/>
    </row>
    <row r="159" spans="1:10" x14ac:dyDescent="0.25">
      <c r="A159" s="83"/>
      <c r="B159" s="80"/>
      <c r="C159" s="81"/>
      <c r="D159" s="81"/>
      <c r="E159" s="82"/>
      <c r="F159" s="82"/>
      <c r="G159" s="82"/>
      <c r="H159" s="82"/>
      <c r="I159" s="82"/>
      <c r="J159" s="82"/>
    </row>
    <row r="160" spans="1:10" x14ac:dyDescent="0.25">
      <c r="A160" s="83"/>
      <c r="B160" s="80"/>
      <c r="C160" s="81"/>
      <c r="D160" s="81"/>
      <c r="E160" s="82"/>
      <c r="F160" s="82"/>
      <c r="G160" s="82"/>
      <c r="H160" s="82"/>
      <c r="I160" s="82"/>
      <c r="J160" s="82"/>
    </row>
    <row r="161" spans="1:10" x14ac:dyDescent="0.25">
      <c r="A161" s="83"/>
      <c r="B161" s="80"/>
      <c r="C161" s="81"/>
      <c r="D161" s="81"/>
      <c r="E161" s="82"/>
      <c r="F161" s="82"/>
      <c r="G161" s="82"/>
      <c r="H161" s="82"/>
      <c r="I161" s="82"/>
      <c r="J161" s="82"/>
    </row>
    <row r="162" spans="1:10" x14ac:dyDescent="0.25">
      <c r="A162" s="83"/>
      <c r="B162" s="80"/>
      <c r="C162" s="81"/>
      <c r="D162" s="81"/>
      <c r="E162" s="82"/>
      <c r="F162" s="82"/>
      <c r="G162" s="82"/>
      <c r="H162" s="82"/>
      <c r="I162" s="82"/>
      <c r="J162" s="82"/>
    </row>
    <row r="163" spans="1:10" x14ac:dyDescent="0.25">
      <c r="A163" s="83"/>
      <c r="B163" s="80"/>
      <c r="C163" s="81"/>
      <c r="D163" s="81"/>
      <c r="E163" s="82"/>
      <c r="F163" s="82"/>
      <c r="G163" s="82"/>
      <c r="H163" s="82"/>
      <c r="I163" s="82"/>
      <c r="J163" s="82"/>
    </row>
    <row r="164" spans="1:10" x14ac:dyDescent="0.25">
      <c r="A164" s="79"/>
      <c r="B164" s="80"/>
      <c r="C164" s="81"/>
      <c r="D164" s="81"/>
      <c r="E164" s="82"/>
      <c r="F164" s="82"/>
      <c r="G164" s="82"/>
      <c r="H164" s="82"/>
      <c r="I164" s="80"/>
      <c r="J164" s="82"/>
    </row>
    <row r="165" spans="1:10" x14ac:dyDescent="0.25">
      <c r="A165" s="83"/>
      <c r="B165" s="80"/>
      <c r="C165" s="81"/>
      <c r="D165" s="81"/>
      <c r="E165" s="82"/>
      <c r="F165" s="82"/>
      <c r="G165" s="82"/>
      <c r="H165" s="82"/>
      <c r="I165" s="82"/>
      <c r="J165" s="82"/>
    </row>
    <row r="166" spans="1:10" x14ac:dyDescent="0.25">
      <c r="A166" s="83"/>
      <c r="B166" s="80"/>
      <c r="C166" s="81"/>
      <c r="D166" s="81"/>
      <c r="E166" s="82"/>
      <c r="F166" s="82"/>
      <c r="G166" s="82"/>
      <c r="H166" s="82"/>
      <c r="I166" s="82"/>
      <c r="J166" s="82"/>
    </row>
    <row r="167" spans="1:10" x14ac:dyDescent="0.25">
      <c r="A167" s="83"/>
      <c r="B167" s="80"/>
      <c r="C167" s="81"/>
      <c r="D167" s="81"/>
      <c r="E167" s="82"/>
      <c r="F167" s="82"/>
      <c r="G167" s="82"/>
      <c r="H167" s="82"/>
      <c r="I167" s="82"/>
      <c r="J167" s="82"/>
    </row>
    <row r="168" spans="1:10" x14ac:dyDescent="0.25">
      <c r="A168" s="83"/>
      <c r="B168" s="80"/>
      <c r="C168" s="81"/>
      <c r="D168" s="81"/>
      <c r="E168" s="82"/>
      <c r="F168" s="82"/>
      <c r="G168" s="82"/>
      <c r="H168" s="82"/>
      <c r="I168" s="82"/>
      <c r="J168" s="82"/>
    </row>
    <row r="169" spans="1:10" x14ac:dyDescent="0.25">
      <c r="A169" s="83"/>
      <c r="B169" s="80"/>
      <c r="C169" s="81"/>
      <c r="D169" s="81"/>
      <c r="E169" s="82"/>
      <c r="F169" s="82"/>
      <c r="G169" s="82"/>
      <c r="H169" s="82"/>
      <c r="I169" s="82"/>
      <c r="J169" s="82"/>
    </row>
    <row r="170" spans="1:10" x14ac:dyDescent="0.25">
      <c r="A170" s="79"/>
      <c r="B170" s="82"/>
      <c r="C170" s="81"/>
      <c r="D170" s="81"/>
      <c r="E170" s="82"/>
      <c r="F170" s="82"/>
      <c r="G170" s="82"/>
      <c r="H170" s="82"/>
      <c r="I170" s="80"/>
      <c r="J170" s="80"/>
    </row>
    <row r="171" spans="1:10" x14ac:dyDescent="0.25">
      <c r="A171" s="83"/>
      <c r="B171" s="80"/>
      <c r="C171" s="81"/>
      <c r="D171" s="81"/>
      <c r="E171" s="82"/>
      <c r="F171" s="82"/>
      <c r="G171" s="82"/>
      <c r="H171" s="82"/>
      <c r="I171" s="82"/>
      <c r="J171" s="82"/>
    </row>
    <row r="172" spans="1:10" x14ac:dyDescent="0.25">
      <c r="A172" s="83"/>
      <c r="B172" s="80"/>
      <c r="C172" s="81"/>
      <c r="D172" s="81"/>
      <c r="E172" s="82"/>
      <c r="F172" s="82"/>
      <c r="G172" s="82"/>
      <c r="H172" s="82"/>
      <c r="I172" s="82"/>
      <c r="J172" s="82"/>
    </row>
    <row r="173" spans="1:10" x14ac:dyDescent="0.25">
      <c r="A173" s="83"/>
      <c r="B173" s="80"/>
      <c r="C173" s="81"/>
      <c r="D173" s="81"/>
      <c r="E173" s="82"/>
      <c r="F173" s="82"/>
      <c r="G173" s="82"/>
      <c r="H173" s="82"/>
      <c r="I173" s="82"/>
      <c r="J173" s="82"/>
    </row>
    <row r="174" spans="1:10" x14ac:dyDescent="0.25">
      <c r="A174" s="83"/>
      <c r="B174" s="80"/>
      <c r="C174" s="81"/>
      <c r="D174" s="81"/>
      <c r="E174" s="82"/>
      <c r="F174" s="82"/>
      <c r="G174" s="82"/>
      <c r="H174" s="82"/>
      <c r="I174" s="82"/>
      <c r="J174" s="82"/>
    </row>
    <row r="175" spans="1:10" x14ac:dyDescent="0.25">
      <c r="A175" s="83"/>
      <c r="B175" s="80"/>
      <c r="C175" s="81"/>
      <c r="D175" s="81"/>
      <c r="E175" s="82"/>
      <c r="F175" s="82"/>
      <c r="G175" s="82"/>
      <c r="H175" s="82"/>
      <c r="I175" s="82"/>
      <c r="J175" s="82"/>
    </row>
    <row r="176" spans="1:10" x14ac:dyDescent="0.25">
      <c r="A176" s="79"/>
      <c r="B176" s="82"/>
      <c r="C176" s="81"/>
      <c r="D176" s="81"/>
      <c r="E176" s="82"/>
      <c r="F176" s="82"/>
      <c r="G176" s="82"/>
      <c r="H176" s="82"/>
      <c r="I176" s="80"/>
      <c r="J176" s="80"/>
    </row>
    <row r="177" spans="1:10" x14ac:dyDescent="0.25">
      <c r="A177" s="83"/>
      <c r="B177" s="80"/>
      <c r="C177" s="81"/>
      <c r="D177" s="81"/>
      <c r="E177" s="82"/>
      <c r="F177" s="82"/>
      <c r="G177" s="82"/>
      <c r="H177" s="82"/>
      <c r="I177" s="82"/>
      <c r="J177" s="82"/>
    </row>
    <row r="178" spans="1:10" x14ac:dyDescent="0.25">
      <c r="A178" s="83"/>
      <c r="B178" s="80"/>
      <c r="C178" s="81"/>
      <c r="D178" s="81"/>
      <c r="E178" s="82"/>
      <c r="F178" s="82"/>
      <c r="G178" s="82"/>
      <c r="H178" s="82"/>
      <c r="I178" s="82"/>
      <c r="J178" s="82"/>
    </row>
    <row r="179" spans="1:10" x14ac:dyDescent="0.25">
      <c r="A179" s="83"/>
      <c r="B179" s="80"/>
      <c r="C179" s="81"/>
      <c r="D179" s="81"/>
      <c r="E179" s="82"/>
      <c r="F179" s="82"/>
      <c r="G179" s="82"/>
      <c r="H179" s="82"/>
      <c r="I179" s="82"/>
      <c r="J179" s="82"/>
    </row>
    <row r="180" spans="1:10" x14ac:dyDescent="0.25">
      <c r="A180" s="83"/>
      <c r="B180" s="80"/>
      <c r="C180" s="81"/>
      <c r="D180" s="81"/>
      <c r="E180" s="82"/>
      <c r="F180" s="82"/>
      <c r="G180" s="82"/>
      <c r="H180" s="82"/>
      <c r="I180" s="82"/>
      <c r="J180" s="82"/>
    </row>
    <row r="181" spans="1:10" x14ac:dyDescent="0.25">
      <c r="A181" s="83"/>
      <c r="B181" s="80"/>
      <c r="C181" s="81"/>
      <c r="D181" s="81"/>
      <c r="E181" s="82"/>
      <c r="F181" s="82"/>
      <c r="G181" s="82"/>
      <c r="H181" s="82"/>
      <c r="I181" s="82"/>
      <c r="J181" s="82"/>
    </row>
    <row r="182" spans="1:10" x14ac:dyDescent="0.25">
      <c r="A182" s="79"/>
      <c r="B182" s="82"/>
      <c r="C182" s="81"/>
      <c r="D182" s="81"/>
      <c r="E182" s="82"/>
      <c r="F182" s="82"/>
      <c r="G182" s="82"/>
      <c r="H182" s="82"/>
      <c r="I182" s="80"/>
      <c r="J182" s="80"/>
    </row>
    <row r="183" spans="1:10" x14ac:dyDescent="0.25">
      <c r="A183" s="83"/>
      <c r="B183" s="80"/>
      <c r="C183" s="81"/>
      <c r="D183" s="81"/>
      <c r="E183" s="82"/>
      <c r="F183" s="82"/>
      <c r="G183" s="82"/>
      <c r="H183" s="82"/>
      <c r="I183" s="82"/>
      <c r="J183" s="82"/>
    </row>
    <row r="184" spans="1:10" x14ac:dyDescent="0.25">
      <c r="A184" s="83"/>
      <c r="B184" s="80"/>
      <c r="C184" s="81"/>
      <c r="D184" s="81"/>
      <c r="E184" s="82"/>
      <c r="F184" s="82"/>
      <c r="G184" s="82"/>
      <c r="H184" s="82"/>
      <c r="I184" s="82"/>
      <c r="J184" s="82"/>
    </row>
    <row r="185" spans="1:10" x14ac:dyDescent="0.25">
      <c r="A185" s="83"/>
      <c r="B185" s="80"/>
      <c r="C185" s="81"/>
      <c r="D185" s="81"/>
      <c r="E185" s="82"/>
      <c r="F185" s="82"/>
      <c r="G185" s="82"/>
      <c r="H185" s="82"/>
      <c r="I185" s="82"/>
      <c r="J185" s="82"/>
    </row>
    <row r="186" spans="1:10" x14ac:dyDescent="0.25">
      <c r="A186" s="83"/>
      <c r="B186" s="80"/>
      <c r="C186" s="81"/>
      <c r="D186" s="81"/>
      <c r="E186" s="82"/>
      <c r="F186" s="82"/>
      <c r="G186" s="82"/>
      <c r="H186" s="82"/>
      <c r="I186" s="82"/>
      <c r="J186" s="82"/>
    </row>
    <row r="187" spans="1:10" x14ac:dyDescent="0.25">
      <c r="A187" s="83"/>
      <c r="B187" s="80"/>
      <c r="C187" s="81"/>
      <c r="D187" s="81"/>
      <c r="E187" s="82"/>
      <c r="F187" s="82"/>
      <c r="G187" s="82"/>
      <c r="H187" s="82"/>
      <c r="I187" s="82"/>
      <c r="J187" s="82"/>
    </row>
    <row r="188" spans="1:10" x14ac:dyDescent="0.25">
      <c r="A188" s="78"/>
      <c r="B188" s="84"/>
      <c r="C188" s="81"/>
      <c r="D188" s="81"/>
      <c r="E188" s="82"/>
      <c r="F188" s="82"/>
      <c r="G188" s="82"/>
      <c r="H188" s="82"/>
      <c r="I188" s="80"/>
      <c r="J188" s="82"/>
    </row>
    <row r="189" spans="1:10" x14ac:dyDescent="0.25">
      <c r="A189" s="83"/>
      <c r="B189" s="80"/>
      <c r="C189" s="81"/>
      <c r="D189" s="81"/>
      <c r="E189" s="82"/>
      <c r="F189" s="82"/>
      <c r="G189" s="82"/>
      <c r="H189" s="82"/>
      <c r="I189" s="82"/>
      <c r="J189" s="82"/>
    </row>
    <row r="190" spans="1:10" x14ac:dyDescent="0.25">
      <c r="A190" s="83"/>
      <c r="B190" s="80"/>
      <c r="C190" s="81"/>
      <c r="D190" s="81"/>
      <c r="E190" s="82"/>
      <c r="F190" s="82"/>
      <c r="G190" s="82"/>
      <c r="H190" s="82"/>
      <c r="I190" s="82"/>
      <c r="J190" s="82"/>
    </row>
    <row r="191" spans="1:10" x14ac:dyDescent="0.25">
      <c r="A191" s="83"/>
      <c r="B191" s="80"/>
      <c r="C191" s="81"/>
      <c r="D191" s="81"/>
      <c r="E191" s="82"/>
      <c r="F191" s="82"/>
      <c r="G191" s="82"/>
      <c r="H191" s="82"/>
      <c r="I191" s="82"/>
      <c r="J191" s="82"/>
    </row>
    <row r="192" spans="1:10" x14ac:dyDescent="0.25">
      <c r="A192" s="83"/>
      <c r="B192" s="80"/>
      <c r="C192" s="81"/>
      <c r="D192" s="81"/>
      <c r="E192" s="82"/>
      <c r="F192" s="82"/>
      <c r="G192" s="82"/>
      <c r="H192" s="82"/>
      <c r="I192" s="82"/>
      <c r="J192" s="82"/>
    </row>
    <row r="193" spans="1:10" x14ac:dyDescent="0.25">
      <c r="A193" s="83"/>
      <c r="B193" s="80"/>
      <c r="C193" s="81"/>
      <c r="D193" s="81"/>
      <c r="E193" s="82"/>
      <c r="F193" s="82"/>
      <c r="G193" s="82"/>
      <c r="H193" s="82"/>
      <c r="I193" s="82"/>
      <c r="J193" s="82"/>
    </row>
    <row r="194" spans="1:10" x14ac:dyDescent="0.25">
      <c r="A194" s="78"/>
      <c r="B194" s="82"/>
      <c r="C194" s="81"/>
      <c r="D194" s="81"/>
      <c r="E194" s="80"/>
      <c r="F194" s="80"/>
      <c r="G194" s="82"/>
      <c r="H194" s="82"/>
      <c r="I194" s="80"/>
      <c r="J194" s="80"/>
    </row>
    <row r="195" spans="1:10" x14ac:dyDescent="0.25">
      <c r="A195" s="83"/>
      <c r="B195" s="80"/>
      <c r="C195" s="81"/>
      <c r="D195" s="81"/>
      <c r="E195" s="82"/>
      <c r="F195" s="82"/>
      <c r="G195" s="82"/>
      <c r="H195" s="82"/>
      <c r="I195" s="82"/>
      <c r="J195" s="82"/>
    </row>
    <row r="196" spans="1:10" x14ac:dyDescent="0.25">
      <c r="A196" s="83"/>
      <c r="B196" s="80"/>
      <c r="C196" s="81"/>
      <c r="D196" s="81"/>
      <c r="E196" s="82"/>
      <c r="F196" s="82"/>
      <c r="G196" s="82"/>
      <c r="H196" s="82"/>
      <c r="I196" s="82"/>
      <c r="J196" s="82"/>
    </row>
    <row r="197" spans="1:10" x14ac:dyDescent="0.25">
      <c r="A197" s="83"/>
      <c r="B197" s="80"/>
      <c r="C197" s="81"/>
      <c r="D197" s="81"/>
      <c r="E197" s="82"/>
      <c r="F197" s="82"/>
      <c r="G197" s="82"/>
      <c r="H197" s="82"/>
      <c r="I197" s="82"/>
      <c r="J197" s="82"/>
    </row>
    <row r="198" spans="1:10" x14ac:dyDescent="0.25">
      <c r="A198" s="83"/>
      <c r="B198" s="80"/>
      <c r="C198" s="81"/>
      <c r="D198" s="81"/>
      <c r="E198" s="82"/>
      <c r="F198" s="82"/>
      <c r="G198" s="82"/>
      <c r="H198" s="82"/>
      <c r="I198" s="82"/>
      <c r="J198" s="82"/>
    </row>
    <row r="199" spans="1:10" x14ac:dyDescent="0.25">
      <c r="A199" s="83"/>
      <c r="B199" s="80"/>
      <c r="C199" s="81"/>
      <c r="D199" s="81"/>
      <c r="E199" s="82"/>
      <c r="F199" s="82"/>
      <c r="G199" s="82"/>
      <c r="H199" s="82"/>
      <c r="I199" s="82"/>
      <c r="J199" s="82"/>
    </row>
    <row r="200" spans="1:10" x14ac:dyDescent="0.25">
      <c r="A200" s="78"/>
      <c r="B200" s="82"/>
      <c r="C200" s="81"/>
      <c r="D200" s="81"/>
      <c r="E200" s="82"/>
      <c r="F200" s="82"/>
      <c r="G200" s="80"/>
      <c r="H200" s="82"/>
      <c r="I200" s="82"/>
      <c r="J200" s="82"/>
    </row>
    <row r="201" spans="1:10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4"/>
    </row>
    <row r="203" spans="1:10" x14ac:dyDescent="0.25">
      <c r="A203" s="85"/>
    </row>
    <row r="204" spans="1:10" x14ac:dyDescent="0.25">
      <c r="A204" s="86"/>
    </row>
    <row r="205" spans="1:10" x14ac:dyDescent="0.25">
      <c r="A205" s="86"/>
    </row>
    <row r="206" spans="1:10" x14ac:dyDescent="0.25">
      <c r="A206" s="24"/>
    </row>
    <row r="208" spans="1:10" x14ac:dyDescent="0.25">
      <c r="A208" s="87"/>
    </row>
    <row r="209" spans="1:10" x14ac:dyDescent="0.25">
      <c r="A209" s="24"/>
    </row>
    <row r="210" spans="1:10" x14ac:dyDescent="0.25">
      <c r="A210" s="23"/>
    </row>
    <row r="211" spans="1:10" x14ac:dyDescent="0.25">
      <c r="A211" s="66"/>
      <c r="B211" s="67"/>
      <c r="C211" s="68"/>
      <c r="D211" s="69"/>
      <c r="E211" s="69"/>
      <c r="F211" s="69"/>
      <c r="G211" s="69"/>
      <c r="H211" s="69"/>
      <c r="I211" s="69"/>
      <c r="J211" s="69"/>
    </row>
    <row r="212" spans="1:10" x14ac:dyDescent="0.25">
      <c r="A212" s="66"/>
      <c r="B212" s="67"/>
      <c r="C212" s="70"/>
      <c r="D212" s="70"/>
      <c r="E212" s="71"/>
      <c r="F212" s="70"/>
      <c r="G212" s="70"/>
      <c r="H212" s="71"/>
      <c r="I212" s="72"/>
      <c r="J212" s="70"/>
    </row>
    <row r="213" spans="1:10" x14ac:dyDescent="0.25">
      <c r="A213" s="66"/>
      <c r="B213" s="67"/>
      <c r="C213" s="70"/>
      <c r="D213" s="70"/>
      <c r="E213" s="71"/>
      <c r="F213" s="70"/>
      <c r="G213" s="70"/>
      <c r="H213" s="71"/>
      <c r="I213" s="72"/>
      <c r="J213" s="70"/>
    </row>
    <row r="214" spans="1:10" x14ac:dyDescent="0.25">
      <c r="A214" s="66"/>
      <c r="B214" s="67"/>
      <c r="C214" s="70"/>
      <c r="D214" s="70"/>
      <c r="E214" s="75"/>
      <c r="F214" s="70"/>
      <c r="G214" s="70"/>
      <c r="H214" s="75"/>
      <c r="I214" s="72"/>
      <c r="J214" s="70"/>
    </row>
    <row r="215" spans="1:10" x14ac:dyDescent="0.25">
      <c r="A215" s="66"/>
      <c r="B215" s="76"/>
      <c r="C215" s="77"/>
      <c r="D215" s="77"/>
      <c r="E215" s="76"/>
      <c r="F215" s="76"/>
      <c r="G215" s="76"/>
      <c r="H215" s="76"/>
      <c r="I215" s="68"/>
      <c r="J215" s="76"/>
    </row>
    <row r="216" spans="1:10" x14ac:dyDescent="0.25">
      <c r="A216" s="78"/>
      <c r="B216" s="76"/>
      <c r="C216" s="77"/>
      <c r="D216" s="77"/>
      <c r="E216" s="76"/>
      <c r="F216" s="76"/>
      <c r="G216" s="76"/>
      <c r="H216" s="76"/>
      <c r="I216" s="76"/>
      <c r="J216" s="76"/>
    </row>
    <row r="217" spans="1:10" x14ac:dyDescent="0.25">
      <c r="A217" s="79"/>
      <c r="B217" s="80"/>
      <c r="C217" s="81"/>
      <c r="D217" s="81"/>
      <c r="E217" s="82"/>
      <c r="F217" s="82"/>
      <c r="G217" s="82"/>
      <c r="H217" s="82"/>
      <c r="I217" s="82"/>
      <c r="J217" s="82"/>
    </row>
    <row r="218" spans="1:10" x14ac:dyDescent="0.25">
      <c r="A218" s="83"/>
      <c r="B218" s="80"/>
      <c r="C218" s="81"/>
      <c r="D218" s="81"/>
      <c r="E218" s="82"/>
      <c r="F218" s="82"/>
      <c r="G218" s="82"/>
      <c r="H218" s="82"/>
      <c r="I218" s="82"/>
      <c r="J218" s="82"/>
    </row>
    <row r="219" spans="1:10" x14ac:dyDescent="0.25">
      <c r="A219" s="83"/>
      <c r="B219" s="80"/>
      <c r="C219" s="81"/>
      <c r="D219" s="81"/>
      <c r="E219" s="82"/>
      <c r="F219" s="82"/>
      <c r="G219" s="82"/>
      <c r="H219" s="82"/>
      <c r="I219" s="82"/>
      <c r="J219" s="82"/>
    </row>
    <row r="220" spans="1:10" x14ac:dyDescent="0.25">
      <c r="A220" s="83"/>
      <c r="B220" s="80"/>
      <c r="C220" s="81"/>
      <c r="D220" s="81"/>
      <c r="E220" s="82"/>
      <c r="F220" s="82"/>
      <c r="G220" s="82"/>
      <c r="H220" s="82"/>
      <c r="I220" s="82"/>
      <c r="J220" s="82"/>
    </row>
    <row r="221" spans="1:10" x14ac:dyDescent="0.25">
      <c r="A221" s="83"/>
      <c r="B221" s="80"/>
      <c r="C221" s="81"/>
      <c r="D221" s="81"/>
      <c r="E221" s="82"/>
      <c r="F221" s="82"/>
      <c r="G221" s="82"/>
      <c r="H221" s="82"/>
      <c r="I221" s="82"/>
      <c r="J221" s="82"/>
    </row>
    <row r="222" spans="1:10" x14ac:dyDescent="0.25">
      <c r="A222" s="83"/>
      <c r="B222" s="80"/>
      <c r="C222" s="81"/>
      <c r="D222" s="81"/>
      <c r="E222" s="82"/>
      <c r="F222" s="82"/>
      <c r="G222" s="82"/>
      <c r="H222" s="82"/>
      <c r="I222" s="82"/>
      <c r="J222" s="82"/>
    </row>
    <row r="223" spans="1:10" x14ac:dyDescent="0.25">
      <c r="A223" s="79"/>
      <c r="B223" s="82"/>
      <c r="C223" s="81"/>
      <c r="D223" s="81"/>
      <c r="E223" s="82"/>
      <c r="F223" s="82"/>
      <c r="G223" s="82"/>
      <c r="H223" s="82"/>
      <c r="I223" s="80"/>
      <c r="J223" s="82"/>
    </row>
    <row r="224" spans="1:10" x14ac:dyDescent="0.25">
      <c r="A224" s="83"/>
      <c r="B224" s="80"/>
      <c r="C224" s="81"/>
      <c r="D224" s="81"/>
      <c r="E224" s="82"/>
      <c r="F224" s="82"/>
      <c r="G224" s="82"/>
      <c r="H224" s="82"/>
      <c r="I224" s="82"/>
      <c r="J224" s="82"/>
    </row>
    <row r="225" spans="1:10" x14ac:dyDescent="0.25">
      <c r="A225" s="83"/>
      <c r="B225" s="80"/>
      <c r="C225" s="81"/>
      <c r="D225" s="81"/>
      <c r="E225" s="82"/>
      <c r="F225" s="82"/>
      <c r="G225" s="82"/>
      <c r="H225" s="82"/>
      <c r="I225" s="82"/>
      <c r="J225" s="82"/>
    </row>
    <row r="226" spans="1:10" x14ac:dyDescent="0.25">
      <c r="A226" s="83"/>
      <c r="B226" s="80"/>
      <c r="C226" s="81"/>
      <c r="D226" s="81"/>
      <c r="E226" s="82"/>
      <c r="F226" s="82"/>
      <c r="G226" s="82"/>
      <c r="H226" s="82"/>
      <c r="I226" s="82"/>
      <c r="J226" s="82"/>
    </row>
    <row r="227" spans="1:10" x14ac:dyDescent="0.25">
      <c r="A227" s="83"/>
      <c r="B227" s="80"/>
      <c r="C227" s="81"/>
      <c r="D227" s="81"/>
      <c r="E227" s="82"/>
      <c r="F227" s="82"/>
      <c r="G227" s="82"/>
      <c r="H227" s="82"/>
      <c r="I227" s="82"/>
      <c r="J227" s="82"/>
    </row>
    <row r="228" spans="1:10" x14ac:dyDescent="0.25">
      <c r="A228" s="83"/>
      <c r="B228" s="80"/>
      <c r="C228" s="81"/>
      <c r="D228" s="81"/>
      <c r="E228" s="82"/>
      <c r="F228" s="82"/>
      <c r="G228" s="82"/>
      <c r="H228" s="82"/>
      <c r="I228" s="82"/>
      <c r="J228" s="82"/>
    </row>
    <row r="229" spans="1:10" x14ac:dyDescent="0.25">
      <c r="A229" s="79"/>
      <c r="B229" s="80"/>
      <c r="C229" s="81"/>
      <c r="D229" s="81"/>
      <c r="E229" s="82"/>
      <c r="F229" s="82"/>
      <c r="G229" s="82"/>
      <c r="H229" s="82"/>
      <c r="I229" s="80"/>
      <c r="J229" s="82"/>
    </row>
    <row r="230" spans="1:10" x14ac:dyDescent="0.25">
      <c r="A230" s="83"/>
      <c r="B230" s="80"/>
      <c r="C230" s="81"/>
      <c r="D230" s="81"/>
      <c r="E230" s="82"/>
      <c r="F230" s="82"/>
      <c r="G230" s="82"/>
      <c r="H230" s="82"/>
      <c r="I230" s="82"/>
      <c r="J230" s="82"/>
    </row>
    <row r="231" spans="1:10" x14ac:dyDescent="0.25">
      <c r="A231" s="83"/>
      <c r="B231" s="80"/>
      <c r="C231" s="81"/>
      <c r="D231" s="81"/>
      <c r="E231" s="82"/>
      <c r="F231" s="82"/>
      <c r="G231" s="82"/>
      <c r="H231" s="82"/>
      <c r="I231" s="82"/>
      <c r="J231" s="82"/>
    </row>
    <row r="232" spans="1:10" x14ac:dyDescent="0.25">
      <c r="A232" s="83"/>
      <c r="B232" s="80"/>
      <c r="C232" s="81"/>
      <c r="D232" s="81"/>
      <c r="E232" s="82"/>
      <c r="F232" s="82"/>
      <c r="G232" s="82"/>
      <c r="H232" s="82"/>
      <c r="I232" s="82"/>
      <c r="J232" s="82"/>
    </row>
    <row r="233" spans="1:10" x14ac:dyDescent="0.25">
      <c r="A233" s="83"/>
      <c r="B233" s="80"/>
      <c r="C233" s="81"/>
      <c r="D233" s="81"/>
      <c r="E233" s="82"/>
      <c r="F233" s="82"/>
      <c r="G233" s="82"/>
      <c r="H233" s="82"/>
      <c r="I233" s="82"/>
      <c r="J233" s="82"/>
    </row>
    <row r="234" spans="1:10" x14ac:dyDescent="0.25">
      <c r="A234" s="83"/>
      <c r="B234" s="80"/>
      <c r="C234" s="81"/>
      <c r="D234" s="81"/>
      <c r="E234" s="82"/>
      <c r="F234" s="82"/>
      <c r="G234" s="82"/>
      <c r="H234" s="82"/>
      <c r="I234" s="82"/>
      <c r="J234" s="82"/>
    </row>
    <row r="235" spans="1:10" x14ac:dyDescent="0.25">
      <c r="A235" s="79"/>
      <c r="B235" s="82"/>
      <c r="C235" s="81"/>
      <c r="D235" s="81"/>
      <c r="E235" s="82"/>
      <c r="F235" s="82"/>
      <c r="G235" s="82"/>
      <c r="H235" s="82"/>
      <c r="I235" s="80"/>
      <c r="J235" s="80"/>
    </row>
    <row r="236" spans="1:10" x14ac:dyDescent="0.25">
      <c r="A236" s="83"/>
      <c r="B236" s="80"/>
      <c r="C236" s="81"/>
      <c r="D236" s="81"/>
      <c r="E236" s="82"/>
      <c r="F236" s="82"/>
      <c r="G236" s="82"/>
      <c r="H236" s="82"/>
      <c r="I236" s="82"/>
      <c r="J236" s="82"/>
    </row>
    <row r="237" spans="1:10" x14ac:dyDescent="0.25">
      <c r="A237" s="83"/>
      <c r="B237" s="80"/>
      <c r="C237" s="81"/>
      <c r="D237" s="81"/>
      <c r="E237" s="82"/>
      <c r="F237" s="82"/>
      <c r="G237" s="82"/>
      <c r="H237" s="82"/>
      <c r="I237" s="82"/>
      <c r="J237" s="82"/>
    </row>
    <row r="238" spans="1:10" x14ac:dyDescent="0.25">
      <c r="A238" s="83"/>
      <c r="B238" s="80"/>
      <c r="C238" s="81"/>
      <c r="D238" s="81"/>
      <c r="E238" s="82"/>
      <c r="F238" s="82"/>
      <c r="G238" s="82"/>
      <c r="H238" s="82"/>
      <c r="I238" s="82"/>
      <c r="J238" s="82"/>
    </row>
    <row r="239" spans="1:10" x14ac:dyDescent="0.25">
      <c r="A239" s="83"/>
      <c r="B239" s="80"/>
      <c r="C239" s="81"/>
      <c r="D239" s="81"/>
      <c r="E239" s="82"/>
      <c r="F239" s="82"/>
      <c r="G239" s="82"/>
      <c r="H239" s="82"/>
      <c r="I239" s="82"/>
      <c r="J239" s="82"/>
    </row>
    <row r="240" spans="1:10" x14ac:dyDescent="0.25">
      <c r="A240" s="83"/>
      <c r="B240" s="80"/>
      <c r="C240" s="81"/>
      <c r="D240" s="81"/>
      <c r="E240" s="82"/>
      <c r="F240" s="82"/>
      <c r="G240" s="82"/>
      <c r="H240" s="82"/>
      <c r="I240" s="82"/>
      <c r="J240" s="82"/>
    </row>
    <row r="241" spans="1:10" x14ac:dyDescent="0.25">
      <c r="A241" s="79"/>
      <c r="B241" s="82"/>
      <c r="C241" s="81"/>
      <c r="D241" s="81"/>
      <c r="E241" s="82"/>
      <c r="F241" s="82"/>
      <c r="G241" s="82"/>
      <c r="H241" s="82"/>
      <c r="I241" s="80"/>
      <c r="J241" s="80"/>
    </row>
    <row r="242" spans="1:10" x14ac:dyDescent="0.25">
      <c r="A242" s="83"/>
      <c r="B242" s="80"/>
      <c r="C242" s="81"/>
      <c r="D242" s="81"/>
      <c r="E242" s="82"/>
      <c r="F242" s="82"/>
      <c r="G242" s="82"/>
      <c r="H242" s="82"/>
      <c r="I242" s="82"/>
      <c r="J242" s="82"/>
    </row>
    <row r="243" spans="1:10" x14ac:dyDescent="0.25">
      <c r="A243" s="83"/>
      <c r="B243" s="80"/>
      <c r="C243" s="81"/>
      <c r="D243" s="81"/>
      <c r="E243" s="82"/>
      <c r="F243" s="82"/>
      <c r="G243" s="82"/>
      <c r="H243" s="82"/>
      <c r="I243" s="82"/>
      <c r="J243" s="82"/>
    </row>
    <row r="244" spans="1:10" x14ac:dyDescent="0.25">
      <c r="A244" s="83"/>
      <c r="B244" s="80"/>
      <c r="C244" s="81"/>
      <c r="D244" s="81"/>
      <c r="E244" s="82"/>
      <c r="F244" s="82"/>
      <c r="G244" s="82"/>
      <c r="H244" s="82"/>
      <c r="I244" s="82"/>
      <c r="J244" s="82"/>
    </row>
    <row r="245" spans="1:10" x14ac:dyDescent="0.25">
      <c r="A245" s="83"/>
      <c r="B245" s="80"/>
      <c r="C245" s="81"/>
      <c r="D245" s="81"/>
      <c r="E245" s="82"/>
      <c r="F245" s="82"/>
      <c r="G245" s="82"/>
      <c r="H245" s="82"/>
      <c r="I245" s="82"/>
      <c r="J245" s="82"/>
    </row>
    <row r="246" spans="1:10" x14ac:dyDescent="0.25">
      <c r="A246" s="83"/>
      <c r="B246" s="80"/>
      <c r="C246" s="81"/>
      <c r="D246" s="81"/>
      <c r="E246" s="82"/>
      <c r="F246" s="82"/>
      <c r="G246" s="82"/>
      <c r="H246" s="82"/>
      <c r="I246" s="82"/>
      <c r="J246" s="82"/>
    </row>
    <row r="247" spans="1:10" x14ac:dyDescent="0.25">
      <c r="A247" s="79"/>
      <c r="B247" s="82"/>
      <c r="C247" s="81"/>
      <c r="D247" s="81"/>
      <c r="E247" s="82"/>
      <c r="F247" s="82"/>
      <c r="G247" s="82"/>
      <c r="H247" s="82"/>
      <c r="I247" s="80"/>
      <c r="J247" s="80"/>
    </row>
    <row r="248" spans="1:10" x14ac:dyDescent="0.25">
      <c r="A248" s="83"/>
      <c r="B248" s="80"/>
      <c r="C248" s="81"/>
      <c r="D248" s="81"/>
      <c r="E248" s="82"/>
      <c r="F248" s="82"/>
      <c r="G248" s="82"/>
      <c r="H248" s="82"/>
      <c r="I248" s="82"/>
      <c r="J248" s="82"/>
    </row>
    <row r="249" spans="1:10" x14ac:dyDescent="0.25">
      <c r="A249" s="83"/>
      <c r="B249" s="80"/>
      <c r="C249" s="81"/>
      <c r="D249" s="81"/>
      <c r="E249" s="82"/>
      <c r="F249" s="82"/>
      <c r="G249" s="82"/>
      <c r="H249" s="82"/>
      <c r="I249" s="82"/>
      <c r="J249" s="82"/>
    </row>
    <row r="250" spans="1:10" x14ac:dyDescent="0.25">
      <c r="A250" s="83"/>
      <c r="B250" s="80"/>
      <c r="C250" s="81"/>
      <c r="D250" s="81"/>
      <c r="E250" s="82"/>
      <c r="F250" s="82"/>
      <c r="G250" s="82"/>
      <c r="H250" s="82"/>
      <c r="I250" s="82"/>
      <c r="J250" s="82"/>
    </row>
    <row r="251" spans="1:10" x14ac:dyDescent="0.25">
      <c r="A251" s="83"/>
      <c r="B251" s="80"/>
      <c r="C251" s="81"/>
      <c r="D251" s="81"/>
      <c r="E251" s="82"/>
      <c r="F251" s="82"/>
      <c r="G251" s="82"/>
      <c r="H251" s="82"/>
      <c r="I251" s="82"/>
      <c r="J251" s="82"/>
    </row>
    <row r="252" spans="1:10" x14ac:dyDescent="0.25">
      <c r="A252" s="83"/>
      <c r="B252" s="80"/>
      <c r="C252" s="81"/>
      <c r="D252" s="81"/>
      <c r="E252" s="82"/>
      <c r="F252" s="82"/>
      <c r="G252" s="82"/>
      <c r="H252" s="82"/>
      <c r="I252" s="82"/>
      <c r="J252" s="82"/>
    </row>
    <row r="253" spans="1:10" x14ac:dyDescent="0.25">
      <c r="A253" s="78"/>
      <c r="B253" s="84"/>
      <c r="C253" s="81"/>
      <c r="D253" s="81"/>
      <c r="E253" s="82"/>
      <c r="F253" s="82"/>
      <c r="G253" s="82"/>
      <c r="H253" s="82"/>
      <c r="I253" s="80"/>
      <c r="J253" s="82"/>
    </row>
    <row r="254" spans="1:10" x14ac:dyDescent="0.25">
      <c r="A254" s="83"/>
      <c r="B254" s="80"/>
      <c r="C254" s="81"/>
      <c r="D254" s="81"/>
      <c r="E254" s="82"/>
      <c r="F254" s="82"/>
      <c r="G254" s="82"/>
      <c r="H254" s="82"/>
      <c r="I254" s="82"/>
      <c r="J254" s="82"/>
    </row>
    <row r="255" spans="1:10" x14ac:dyDescent="0.25">
      <c r="A255" s="83"/>
      <c r="B255" s="80"/>
      <c r="C255" s="81"/>
      <c r="D255" s="81"/>
      <c r="E255" s="82"/>
      <c r="F255" s="82"/>
      <c r="G255" s="82"/>
      <c r="H255" s="82"/>
      <c r="I255" s="82"/>
      <c r="J255" s="82"/>
    </row>
    <row r="256" spans="1:10" x14ac:dyDescent="0.25">
      <c r="A256" s="83"/>
      <c r="B256" s="80"/>
      <c r="C256" s="81"/>
      <c r="D256" s="81"/>
      <c r="E256" s="82"/>
      <c r="F256" s="82"/>
      <c r="G256" s="82"/>
      <c r="H256" s="82"/>
      <c r="I256" s="82"/>
      <c r="J256" s="82"/>
    </row>
    <row r="257" spans="1:10" x14ac:dyDescent="0.25">
      <c r="A257" s="83"/>
      <c r="B257" s="80"/>
      <c r="C257" s="81"/>
      <c r="D257" s="81"/>
      <c r="E257" s="82"/>
      <c r="F257" s="82"/>
      <c r="G257" s="82"/>
      <c r="H257" s="82"/>
      <c r="I257" s="82"/>
      <c r="J257" s="82"/>
    </row>
    <row r="258" spans="1:10" x14ac:dyDescent="0.25">
      <c r="A258" s="83"/>
      <c r="B258" s="80"/>
      <c r="C258" s="81"/>
      <c r="D258" s="81"/>
      <c r="E258" s="82"/>
      <c r="F258" s="82"/>
      <c r="G258" s="82"/>
      <c r="H258" s="82"/>
      <c r="I258" s="82"/>
      <c r="J258" s="82"/>
    </row>
    <row r="259" spans="1:10" x14ac:dyDescent="0.25">
      <c r="A259" s="78"/>
      <c r="B259" s="82"/>
      <c r="C259" s="81"/>
      <c r="D259" s="81"/>
      <c r="E259" s="80"/>
      <c r="F259" s="80"/>
      <c r="G259" s="82"/>
      <c r="H259" s="82"/>
      <c r="I259" s="80"/>
      <c r="J259" s="80"/>
    </row>
    <row r="260" spans="1:10" x14ac:dyDescent="0.25">
      <c r="A260" s="83"/>
      <c r="B260" s="80"/>
      <c r="C260" s="81"/>
      <c r="D260" s="81"/>
      <c r="E260" s="82"/>
      <c r="F260" s="82"/>
      <c r="G260" s="82"/>
      <c r="H260" s="82"/>
      <c r="I260" s="82"/>
      <c r="J260" s="82"/>
    </row>
    <row r="261" spans="1:10" x14ac:dyDescent="0.25">
      <c r="A261" s="83"/>
      <c r="B261" s="80"/>
      <c r="C261" s="81"/>
      <c r="D261" s="81"/>
      <c r="E261" s="82"/>
      <c r="F261" s="82"/>
      <c r="G261" s="82"/>
      <c r="H261" s="82"/>
      <c r="I261" s="82"/>
      <c r="J261" s="82"/>
    </row>
    <row r="262" spans="1:10" x14ac:dyDescent="0.25">
      <c r="A262" s="83"/>
      <c r="B262" s="80"/>
      <c r="C262" s="81"/>
      <c r="D262" s="81"/>
      <c r="E262" s="82"/>
      <c r="F262" s="82"/>
      <c r="G262" s="82"/>
      <c r="H262" s="82"/>
      <c r="I262" s="82"/>
      <c r="J262" s="82"/>
    </row>
    <row r="263" spans="1:10" x14ac:dyDescent="0.25">
      <c r="A263" s="83"/>
      <c r="B263" s="80"/>
      <c r="C263" s="81"/>
      <c r="D263" s="81"/>
      <c r="E263" s="82"/>
      <c r="F263" s="82"/>
      <c r="G263" s="82"/>
      <c r="H263" s="82"/>
      <c r="I263" s="82"/>
      <c r="J263" s="82"/>
    </row>
    <row r="264" spans="1:10" x14ac:dyDescent="0.25">
      <c r="A264" s="83"/>
      <c r="B264" s="80"/>
      <c r="C264" s="81"/>
      <c r="D264" s="81"/>
      <c r="E264" s="82"/>
      <c r="F264" s="82"/>
      <c r="G264" s="82"/>
      <c r="H264" s="82"/>
      <c r="I264" s="82"/>
      <c r="J264" s="82"/>
    </row>
    <row r="265" spans="1:10" x14ac:dyDescent="0.25">
      <c r="A265" s="78"/>
      <c r="B265" s="82"/>
      <c r="C265" s="81"/>
      <c r="D265" s="81"/>
      <c r="E265" s="82"/>
      <c r="F265" s="82"/>
      <c r="G265" s="80"/>
      <c r="H265" s="82"/>
      <c r="I265" s="82"/>
      <c r="J265" s="82"/>
    </row>
    <row r="266" spans="1:10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</row>
    <row r="267" spans="1:10" x14ac:dyDescent="0.25">
      <c r="A267" s="23"/>
    </row>
    <row r="268" spans="1:10" x14ac:dyDescent="0.25">
      <c r="A268" s="23"/>
    </row>
    <row r="269" spans="1:10" x14ac:dyDescent="0.25">
      <c r="A269" s="23"/>
    </row>
    <row r="270" spans="1:10" x14ac:dyDescent="0.25">
      <c r="A270" s="23"/>
    </row>
    <row r="271" spans="1:10" x14ac:dyDescent="0.25">
      <c r="A271" s="23"/>
    </row>
    <row r="272" spans="1:10" x14ac:dyDescent="0.25">
      <c r="A272" s="23"/>
    </row>
    <row r="273" spans="1:10" x14ac:dyDescent="0.25">
      <c r="A273" s="23"/>
    </row>
    <row r="274" spans="1:10" x14ac:dyDescent="0.25">
      <c r="A274" s="23"/>
    </row>
    <row r="276" spans="1:10" x14ac:dyDescent="0.25">
      <c r="A276" s="88"/>
    </row>
    <row r="277" spans="1:10" x14ac:dyDescent="0.25">
      <c r="A277" s="24"/>
    </row>
    <row r="278" spans="1:10" x14ac:dyDescent="0.25">
      <c r="A278" s="23"/>
    </row>
    <row r="279" spans="1:10" x14ac:dyDescent="0.25">
      <c r="A279" s="66"/>
      <c r="B279" s="67"/>
      <c r="C279" s="68"/>
      <c r="D279" s="69"/>
      <c r="E279" s="69"/>
      <c r="F279" s="69"/>
      <c r="G279" s="69"/>
      <c r="H279" s="69"/>
      <c r="I279" s="69"/>
      <c r="J279" s="69"/>
    </row>
    <row r="280" spans="1:10" x14ac:dyDescent="0.25">
      <c r="A280" s="66"/>
      <c r="B280" s="67"/>
      <c r="C280" s="70"/>
      <c r="D280" s="70"/>
      <c r="E280" s="71"/>
      <c r="F280" s="70"/>
      <c r="G280" s="70"/>
      <c r="H280" s="71"/>
      <c r="I280" s="72"/>
      <c r="J280" s="70"/>
    </row>
    <row r="281" spans="1:10" x14ac:dyDescent="0.25">
      <c r="A281" s="66"/>
      <c r="B281" s="67"/>
      <c r="C281" s="70"/>
      <c r="D281" s="70"/>
      <c r="E281" s="71"/>
      <c r="F281" s="70"/>
      <c r="G281" s="70"/>
      <c r="H281" s="71"/>
      <c r="I281" s="72"/>
      <c r="J281" s="70"/>
    </row>
    <row r="282" spans="1:10" x14ac:dyDescent="0.25">
      <c r="A282" s="66"/>
      <c r="B282" s="67"/>
      <c r="C282" s="70"/>
      <c r="D282" s="70"/>
      <c r="E282" s="75"/>
      <c r="F282" s="70"/>
      <c r="G282" s="70"/>
      <c r="H282" s="75"/>
      <c r="I282" s="72"/>
      <c r="J282" s="70"/>
    </row>
    <row r="283" spans="1:10" x14ac:dyDescent="0.25">
      <c r="A283" s="66"/>
      <c r="B283" s="76"/>
      <c r="C283" s="77"/>
      <c r="D283" s="77"/>
      <c r="E283" s="76"/>
      <c r="F283" s="76"/>
      <c r="G283" s="76"/>
      <c r="H283" s="76"/>
      <c r="I283" s="68"/>
      <c r="J283" s="76"/>
    </row>
    <row r="284" spans="1:10" x14ac:dyDescent="0.25">
      <c r="A284" s="78"/>
      <c r="B284" s="76"/>
      <c r="C284" s="77"/>
      <c r="D284" s="77"/>
      <c r="E284" s="76"/>
      <c r="F284" s="76"/>
      <c r="G284" s="76"/>
      <c r="H284" s="76"/>
      <c r="I284" s="76"/>
      <c r="J284" s="76"/>
    </row>
    <row r="285" spans="1:10" x14ac:dyDescent="0.25">
      <c r="A285" s="79"/>
      <c r="B285" s="80"/>
      <c r="C285" s="81"/>
      <c r="D285" s="81"/>
      <c r="E285" s="82"/>
      <c r="F285" s="82"/>
      <c r="G285" s="82"/>
      <c r="H285" s="82"/>
      <c r="I285" s="82"/>
      <c r="J285" s="82"/>
    </row>
    <row r="286" spans="1:10" x14ac:dyDescent="0.25">
      <c r="A286" s="83"/>
      <c r="B286" s="80"/>
      <c r="C286" s="81"/>
      <c r="D286" s="81"/>
      <c r="E286" s="82"/>
      <c r="F286" s="82"/>
      <c r="G286" s="82"/>
      <c r="H286" s="82"/>
      <c r="I286" s="82"/>
      <c r="J286" s="82"/>
    </row>
    <row r="287" spans="1:10" x14ac:dyDescent="0.25">
      <c r="A287" s="83"/>
      <c r="B287" s="80"/>
      <c r="C287" s="81"/>
      <c r="D287" s="81"/>
      <c r="E287" s="82"/>
      <c r="F287" s="82"/>
      <c r="G287" s="82"/>
      <c r="H287" s="82"/>
      <c r="I287" s="82"/>
      <c r="J287" s="82"/>
    </row>
    <row r="288" spans="1:10" x14ac:dyDescent="0.25">
      <c r="A288" s="83"/>
      <c r="B288" s="80"/>
      <c r="C288" s="81"/>
      <c r="D288" s="81"/>
      <c r="E288" s="82"/>
      <c r="F288" s="82"/>
      <c r="G288" s="82"/>
      <c r="H288" s="82"/>
      <c r="I288" s="82"/>
      <c r="J288" s="82"/>
    </row>
    <row r="289" spans="1:10" x14ac:dyDescent="0.25">
      <c r="A289" s="83"/>
      <c r="B289" s="80"/>
      <c r="C289" s="81"/>
      <c r="D289" s="81"/>
      <c r="E289" s="82"/>
      <c r="F289" s="82"/>
      <c r="G289" s="82"/>
      <c r="H289" s="82"/>
      <c r="I289" s="82"/>
      <c r="J289" s="82"/>
    </row>
    <row r="290" spans="1:10" x14ac:dyDescent="0.25">
      <c r="A290" s="83"/>
      <c r="B290" s="80"/>
      <c r="C290" s="81"/>
      <c r="D290" s="81"/>
      <c r="E290" s="82"/>
      <c r="F290" s="82"/>
      <c r="G290" s="82"/>
      <c r="H290" s="82"/>
      <c r="I290" s="82"/>
      <c r="J290" s="82"/>
    </row>
    <row r="291" spans="1:10" x14ac:dyDescent="0.25">
      <c r="A291" s="79"/>
      <c r="B291" s="82"/>
      <c r="C291" s="81"/>
      <c r="D291" s="81"/>
      <c r="E291" s="82"/>
      <c r="F291" s="82"/>
      <c r="G291" s="82"/>
      <c r="H291" s="82"/>
      <c r="I291" s="80"/>
      <c r="J291" s="82"/>
    </row>
    <row r="292" spans="1:10" x14ac:dyDescent="0.25">
      <c r="A292" s="83"/>
      <c r="B292" s="80"/>
      <c r="C292" s="81"/>
      <c r="D292" s="81"/>
      <c r="E292" s="82"/>
      <c r="F292" s="82"/>
      <c r="G292" s="82"/>
      <c r="H292" s="82"/>
      <c r="I292" s="82"/>
      <c r="J292" s="82"/>
    </row>
    <row r="293" spans="1:10" x14ac:dyDescent="0.25">
      <c r="A293" s="83"/>
      <c r="B293" s="80"/>
      <c r="C293" s="81"/>
      <c r="D293" s="81"/>
      <c r="E293" s="82"/>
      <c r="F293" s="82"/>
      <c r="G293" s="82"/>
      <c r="H293" s="82"/>
      <c r="I293" s="82"/>
      <c r="J293" s="82"/>
    </row>
    <row r="294" spans="1:10" x14ac:dyDescent="0.25">
      <c r="A294" s="83"/>
      <c r="B294" s="80"/>
      <c r="C294" s="81"/>
      <c r="D294" s="81"/>
      <c r="E294" s="82"/>
      <c r="F294" s="82"/>
      <c r="G294" s="82"/>
      <c r="H294" s="82"/>
      <c r="I294" s="82"/>
      <c r="J294" s="82"/>
    </row>
    <row r="295" spans="1:10" x14ac:dyDescent="0.25">
      <c r="A295" s="83"/>
      <c r="B295" s="80"/>
      <c r="C295" s="81"/>
      <c r="D295" s="81"/>
      <c r="E295" s="82"/>
      <c r="F295" s="82"/>
      <c r="G295" s="82"/>
      <c r="H295" s="82"/>
      <c r="I295" s="82"/>
      <c r="J295" s="82"/>
    </row>
    <row r="296" spans="1:10" x14ac:dyDescent="0.25">
      <c r="A296" s="83"/>
      <c r="B296" s="80"/>
      <c r="C296" s="81"/>
      <c r="D296" s="81"/>
      <c r="E296" s="82"/>
      <c r="F296" s="82"/>
      <c r="G296" s="82"/>
      <c r="H296" s="82"/>
      <c r="I296" s="82"/>
      <c r="J296" s="82"/>
    </row>
    <row r="297" spans="1:10" x14ac:dyDescent="0.25">
      <c r="A297" s="79"/>
      <c r="B297" s="80"/>
      <c r="C297" s="81"/>
      <c r="D297" s="81"/>
      <c r="E297" s="82"/>
      <c r="F297" s="82"/>
      <c r="G297" s="82"/>
      <c r="H297" s="82"/>
      <c r="I297" s="80"/>
      <c r="J297" s="82"/>
    </row>
    <row r="298" spans="1:10" x14ac:dyDescent="0.25">
      <c r="A298" s="83"/>
      <c r="B298" s="80"/>
      <c r="C298" s="81"/>
      <c r="D298" s="81"/>
      <c r="E298" s="82"/>
      <c r="F298" s="82"/>
      <c r="G298" s="82"/>
      <c r="H298" s="82"/>
      <c r="I298" s="82"/>
      <c r="J298" s="82"/>
    </row>
    <row r="299" spans="1:10" x14ac:dyDescent="0.25">
      <c r="A299" s="83"/>
      <c r="B299" s="80"/>
      <c r="C299" s="81"/>
      <c r="D299" s="81"/>
      <c r="E299" s="82"/>
      <c r="F299" s="82"/>
      <c r="G299" s="82"/>
      <c r="H299" s="82"/>
      <c r="I299" s="82"/>
      <c r="J299" s="82"/>
    </row>
    <row r="300" spans="1:10" x14ac:dyDescent="0.25">
      <c r="A300" s="83"/>
      <c r="B300" s="80"/>
      <c r="C300" s="81"/>
      <c r="D300" s="81"/>
      <c r="E300" s="82"/>
      <c r="F300" s="82"/>
      <c r="G300" s="82"/>
      <c r="H300" s="82"/>
      <c r="I300" s="82"/>
      <c r="J300" s="82"/>
    </row>
    <row r="301" spans="1:10" x14ac:dyDescent="0.25">
      <c r="A301" s="83"/>
      <c r="B301" s="80"/>
      <c r="C301" s="81"/>
      <c r="D301" s="81"/>
      <c r="E301" s="82"/>
      <c r="F301" s="82"/>
      <c r="G301" s="82"/>
      <c r="H301" s="82"/>
      <c r="I301" s="82"/>
      <c r="J301" s="82"/>
    </row>
    <row r="302" spans="1:10" x14ac:dyDescent="0.25">
      <c r="A302" s="83"/>
      <c r="B302" s="80"/>
      <c r="C302" s="81"/>
      <c r="D302" s="81"/>
      <c r="E302" s="82"/>
      <c r="F302" s="82"/>
      <c r="G302" s="82"/>
      <c r="H302" s="82"/>
      <c r="I302" s="82"/>
      <c r="J302" s="82"/>
    </row>
    <row r="303" spans="1:10" x14ac:dyDescent="0.25">
      <c r="A303" s="79"/>
      <c r="B303" s="82"/>
      <c r="C303" s="81"/>
      <c r="D303" s="81"/>
      <c r="E303" s="82"/>
      <c r="F303" s="82"/>
      <c r="G303" s="82"/>
      <c r="H303" s="82"/>
      <c r="I303" s="80"/>
      <c r="J303" s="80"/>
    </row>
    <row r="304" spans="1:10" x14ac:dyDescent="0.25">
      <c r="A304" s="83"/>
      <c r="B304" s="80"/>
      <c r="C304" s="81"/>
      <c r="D304" s="81"/>
      <c r="E304" s="82"/>
      <c r="F304" s="82"/>
      <c r="G304" s="82"/>
      <c r="H304" s="82"/>
      <c r="I304" s="82"/>
      <c r="J304" s="82"/>
    </row>
    <row r="305" spans="1:10" x14ac:dyDescent="0.25">
      <c r="A305" s="83"/>
      <c r="B305" s="80"/>
      <c r="C305" s="81"/>
      <c r="D305" s="81"/>
      <c r="E305" s="82"/>
      <c r="F305" s="82"/>
      <c r="G305" s="82"/>
      <c r="H305" s="82"/>
      <c r="I305" s="82"/>
      <c r="J305" s="82"/>
    </row>
    <row r="306" spans="1:10" x14ac:dyDescent="0.25">
      <c r="A306" s="83"/>
      <c r="B306" s="80"/>
      <c r="C306" s="81"/>
      <c r="D306" s="81"/>
      <c r="E306" s="82"/>
      <c r="F306" s="82"/>
      <c r="G306" s="82"/>
      <c r="H306" s="82"/>
      <c r="I306" s="82"/>
      <c r="J306" s="82"/>
    </row>
    <row r="307" spans="1:10" x14ac:dyDescent="0.25">
      <c r="A307" s="83"/>
      <c r="B307" s="80"/>
      <c r="C307" s="81"/>
      <c r="D307" s="81"/>
      <c r="E307" s="82"/>
      <c r="F307" s="82"/>
      <c r="G307" s="82"/>
      <c r="H307" s="82"/>
      <c r="I307" s="82"/>
      <c r="J307" s="82"/>
    </row>
    <row r="308" spans="1:10" x14ac:dyDescent="0.25">
      <c r="A308" s="83"/>
      <c r="B308" s="80"/>
      <c r="C308" s="81"/>
      <c r="D308" s="81"/>
      <c r="E308" s="82"/>
      <c r="F308" s="82"/>
      <c r="G308" s="82"/>
      <c r="H308" s="82"/>
      <c r="I308" s="82"/>
      <c r="J308" s="82"/>
    </row>
    <row r="309" spans="1:10" x14ac:dyDescent="0.25">
      <c r="A309" s="79"/>
      <c r="B309" s="82"/>
      <c r="C309" s="81"/>
      <c r="D309" s="81"/>
      <c r="E309" s="82"/>
      <c r="F309" s="82"/>
      <c r="G309" s="82"/>
      <c r="H309" s="82"/>
      <c r="I309" s="80"/>
      <c r="J309" s="80"/>
    </row>
    <row r="310" spans="1:10" x14ac:dyDescent="0.25">
      <c r="A310" s="83"/>
      <c r="B310" s="80"/>
      <c r="C310" s="81"/>
      <c r="D310" s="81"/>
      <c r="E310" s="82"/>
      <c r="F310" s="82"/>
      <c r="G310" s="82"/>
      <c r="H310" s="82"/>
      <c r="I310" s="82"/>
      <c r="J310" s="82"/>
    </row>
    <row r="311" spans="1:10" x14ac:dyDescent="0.25">
      <c r="A311" s="83"/>
      <c r="B311" s="80"/>
      <c r="C311" s="81"/>
      <c r="D311" s="81"/>
      <c r="E311" s="82"/>
      <c r="F311" s="82"/>
      <c r="G311" s="82"/>
      <c r="H311" s="82"/>
      <c r="I311" s="82"/>
      <c r="J311" s="82"/>
    </row>
    <row r="312" spans="1:10" x14ac:dyDescent="0.25">
      <c r="A312" s="83"/>
      <c r="B312" s="80"/>
      <c r="C312" s="81"/>
      <c r="D312" s="81"/>
      <c r="E312" s="82"/>
      <c r="F312" s="82"/>
      <c r="G312" s="82"/>
      <c r="H312" s="82"/>
      <c r="I312" s="82"/>
      <c r="J312" s="82"/>
    </row>
    <row r="313" spans="1:10" x14ac:dyDescent="0.25">
      <c r="A313" s="83"/>
      <c r="B313" s="80"/>
      <c r="C313" s="81"/>
      <c r="D313" s="81"/>
      <c r="E313" s="82"/>
      <c r="F313" s="82"/>
      <c r="G313" s="82"/>
      <c r="H313" s="82"/>
      <c r="I313" s="82"/>
      <c r="J313" s="82"/>
    </row>
    <row r="314" spans="1:10" x14ac:dyDescent="0.25">
      <c r="A314" s="83"/>
      <c r="B314" s="80"/>
      <c r="C314" s="81"/>
      <c r="D314" s="81"/>
      <c r="E314" s="82"/>
      <c r="F314" s="82"/>
      <c r="G314" s="82"/>
      <c r="H314" s="82"/>
      <c r="I314" s="82"/>
      <c r="J314" s="82"/>
    </row>
    <row r="315" spans="1:10" x14ac:dyDescent="0.25">
      <c r="A315" s="79"/>
      <c r="B315" s="82"/>
      <c r="C315" s="81"/>
      <c r="D315" s="81"/>
      <c r="E315" s="82"/>
      <c r="F315" s="82"/>
      <c r="G315" s="82"/>
      <c r="H315" s="82"/>
      <c r="I315" s="80"/>
      <c r="J315" s="80"/>
    </row>
    <row r="316" spans="1:10" x14ac:dyDescent="0.25">
      <c r="A316" s="83"/>
      <c r="B316" s="80"/>
      <c r="C316" s="81"/>
      <c r="D316" s="81"/>
      <c r="E316" s="82"/>
      <c r="F316" s="82"/>
      <c r="G316" s="82"/>
      <c r="H316" s="82"/>
      <c r="I316" s="82"/>
      <c r="J316" s="82"/>
    </row>
    <row r="317" spans="1:10" x14ac:dyDescent="0.25">
      <c r="A317" s="83"/>
      <c r="B317" s="80"/>
      <c r="C317" s="81"/>
      <c r="D317" s="81"/>
      <c r="E317" s="82"/>
      <c r="F317" s="82"/>
      <c r="G317" s="82"/>
      <c r="H317" s="82"/>
      <c r="I317" s="82"/>
      <c r="J317" s="82"/>
    </row>
    <row r="318" spans="1:10" x14ac:dyDescent="0.25">
      <c r="A318" s="83"/>
      <c r="B318" s="80"/>
      <c r="C318" s="81"/>
      <c r="D318" s="81"/>
      <c r="E318" s="82"/>
      <c r="F318" s="82"/>
      <c r="G318" s="82"/>
      <c r="H318" s="82"/>
      <c r="I318" s="82"/>
      <c r="J318" s="82"/>
    </row>
    <row r="319" spans="1:10" x14ac:dyDescent="0.25">
      <c r="A319" s="83"/>
      <c r="B319" s="80"/>
      <c r="C319" s="81"/>
      <c r="D319" s="81"/>
      <c r="E319" s="82"/>
      <c r="F319" s="82"/>
      <c r="G319" s="82"/>
      <c r="H319" s="82"/>
      <c r="I319" s="82"/>
      <c r="J319" s="82"/>
    </row>
    <row r="320" spans="1:10" x14ac:dyDescent="0.25">
      <c r="A320" s="83"/>
      <c r="B320" s="80"/>
      <c r="C320" s="81"/>
      <c r="D320" s="81"/>
      <c r="E320" s="82"/>
      <c r="F320" s="82"/>
      <c r="G320" s="82"/>
      <c r="H320" s="82"/>
      <c r="I320" s="82"/>
      <c r="J320" s="82"/>
    </row>
    <row r="321" spans="1:10" x14ac:dyDescent="0.25">
      <c r="A321" s="78"/>
      <c r="B321" s="84"/>
      <c r="C321" s="81"/>
      <c r="D321" s="81"/>
      <c r="E321" s="82"/>
      <c r="F321" s="82"/>
      <c r="G321" s="82"/>
      <c r="H321" s="82"/>
      <c r="I321" s="80"/>
      <c r="J321" s="82"/>
    </row>
    <row r="322" spans="1:10" x14ac:dyDescent="0.25">
      <c r="A322" s="83"/>
      <c r="B322" s="80"/>
      <c r="C322" s="81"/>
      <c r="D322" s="81"/>
      <c r="E322" s="82"/>
      <c r="F322" s="82"/>
      <c r="G322" s="82"/>
      <c r="H322" s="82"/>
      <c r="I322" s="82"/>
      <c r="J322" s="82"/>
    </row>
    <row r="323" spans="1:10" x14ac:dyDescent="0.25">
      <c r="A323" s="83"/>
      <c r="B323" s="80"/>
      <c r="C323" s="81"/>
      <c r="D323" s="81"/>
      <c r="E323" s="82"/>
      <c r="F323" s="82"/>
      <c r="G323" s="82"/>
      <c r="H323" s="82"/>
      <c r="I323" s="82"/>
      <c r="J323" s="82"/>
    </row>
    <row r="324" spans="1:10" x14ac:dyDescent="0.25">
      <c r="A324" s="83"/>
      <c r="B324" s="80"/>
      <c r="C324" s="81"/>
      <c r="D324" s="81"/>
      <c r="E324" s="82"/>
      <c r="F324" s="82"/>
      <c r="G324" s="82"/>
      <c r="H324" s="82"/>
      <c r="I324" s="82"/>
      <c r="J324" s="82"/>
    </row>
    <row r="325" spans="1:10" x14ac:dyDescent="0.25">
      <c r="A325" s="83"/>
      <c r="B325" s="80"/>
      <c r="C325" s="81"/>
      <c r="D325" s="81"/>
      <c r="E325" s="82"/>
      <c r="F325" s="82"/>
      <c r="G325" s="82"/>
      <c r="H325" s="82"/>
      <c r="I325" s="82"/>
      <c r="J325" s="82"/>
    </row>
    <row r="326" spans="1:10" x14ac:dyDescent="0.25">
      <c r="A326" s="83"/>
      <c r="B326" s="80"/>
      <c r="C326" s="81"/>
      <c r="D326" s="81"/>
      <c r="E326" s="82"/>
      <c r="F326" s="82"/>
      <c r="G326" s="82"/>
      <c r="H326" s="82"/>
      <c r="I326" s="82"/>
      <c r="J326" s="82"/>
    </row>
    <row r="327" spans="1:10" x14ac:dyDescent="0.25">
      <c r="A327" s="78"/>
      <c r="B327" s="82"/>
      <c r="C327" s="81"/>
      <c r="D327" s="81"/>
      <c r="E327" s="80"/>
      <c r="F327" s="80"/>
      <c r="G327" s="82"/>
      <c r="H327" s="82"/>
      <c r="I327" s="80"/>
      <c r="J327" s="80"/>
    </row>
    <row r="328" spans="1:10" x14ac:dyDescent="0.25">
      <c r="A328" s="83"/>
      <c r="B328" s="80"/>
      <c r="C328" s="81"/>
      <c r="D328" s="81"/>
      <c r="E328" s="82"/>
      <c r="F328" s="82"/>
      <c r="G328" s="82"/>
      <c r="H328" s="82"/>
      <c r="I328" s="82"/>
      <c r="J328" s="82"/>
    </row>
    <row r="329" spans="1:10" x14ac:dyDescent="0.25">
      <c r="A329" s="83"/>
      <c r="B329" s="80"/>
      <c r="C329" s="81"/>
      <c r="D329" s="81"/>
      <c r="E329" s="82"/>
      <c r="F329" s="82"/>
      <c r="G329" s="82"/>
      <c r="H329" s="82"/>
      <c r="I329" s="82"/>
      <c r="J329" s="82"/>
    </row>
    <row r="330" spans="1:10" x14ac:dyDescent="0.25">
      <c r="A330" s="83"/>
      <c r="B330" s="80"/>
      <c r="C330" s="81"/>
      <c r="D330" s="81"/>
      <c r="E330" s="82"/>
      <c r="F330" s="82"/>
      <c r="G330" s="82"/>
      <c r="H330" s="82"/>
      <c r="I330" s="82"/>
      <c r="J330" s="82"/>
    </row>
    <row r="331" spans="1:10" x14ac:dyDescent="0.25">
      <c r="A331" s="83"/>
      <c r="B331" s="80"/>
      <c r="C331" s="81"/>
      <c r="D331" s="81"/>
      <c r="E331" s="82"/>
      <c r="F331" s="82"/>
      <c r="G331" s="82"/>
      <c r="H331" s="82"/>
      <c r="I331" s="82"/>
      <c r="J331" s="82"/>
    </row>
    <row r="332" spans="1:10" x14ac:dyDescent="0.25">
      <c r="A332" s="83"/>
      <c r="B332" s="80"/>
      <c r="C332" s="81"/>
      <c r="D332" s="81"/>
      <c r="E332" s="82"/>
      <c r="F332" s="82"/>
      <c r="G332" s="82"/>
      <c r="H332" s="82"/>
      <c r="I332" s="82"/>
      <c r="J332" s="82"/>
    </row>
    <row r="333" spans="1:10" x14ac:dyDescent="0.25">
      <c r="A333" s="78"/>
      <c r="B333" s="82"/>
      <c r="C333" s="81"/>
      <c r="D333" s="81"/>
      <c r="E333" s="82"/>
      <c r="F333" s="82"/>
      <c r="G333" s="80"/>
      <c r="H333" s="82"/>
      <c r="I333" s="82"/>
      <c r="J333" s="82"/>
    </row>
    <row r="334" spans="1:10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</row>
    <row r="335" spans="1:10" x14ac:dyDescent="0.25">
      <c r="A335" s="23"/>
    </row>
  </sheetData>
  <mergeCells count="19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  <mergeCell ref="A146:A150"/>
    <mergeCell ref="B146:B149"/>
    <mergeCell ref="D146:J146"/>
    <mergeCell ref="C147:D147"/>
    <mergeCell ref="F147:F149"/>
    <mergeCell ref="G147:G149"/>
    <mergeCell ref="J147:J149"/>
    <mergeCell ref="C148:D148"/>
    <mergeCell ref="C149:D149"/>
    <mergeCell ref="C150:D150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214:D214"/>
    <mergeCell ref="C215:D215"/>
    <mergeCell ref="C216:D216"/>
    <mergeCell ref="C217:D217"/>
    <mergeCell ref="C218:D218"/>
    <mergeCell ref="C219:D219"/>
    <mergeCell ref="C199:D199"/>
    <mergeCell ref="C200:D200"/>
    <mergeCell ref="A211:A215"/>
    <mergeCell ref="B211:B214"/>
    <mergeCell ref="D211:J211"/>
    <mergeCell ref="C212:D212"/>
    <mergeCell ref="F212:F214"/>
    <mergeCell ref="G212:G214"/>
    <mergeCell ref="J212:J214"/>
    <mergeCell ref="C213:D213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A279:A283"/>
    <mergeCell ref="B279:B282"/>
    <mergeCell ref="D279:J279"/>
    <mergeCell ref="C280:D280"/>
    <mergeCell ref="F280:F282"/>
    <mergeCell ref="G280:G282"/>
    <mergeCell ref="C256:D256"/>
    <mergeCell ref="C257:D257"/>
    <mergeCell ref="C258:D258"/>
    <mergeCell ref="C259:D259"/>
    <mergeCell ref="C260:D260"/>
    <mergeCell ref="C261:D261"/>
    <mergeCell ref="J280:J282"/>
    <mergeCell ref="C281:D281"/>
    <mergeCell ref="C282:D282"/>
    <mergeCell ref="C283:D283"/>
    <mergeCell ref="C284:D284"/>
    <mergeCell ref="C285:D285"/>
    <mergeCell ref="C262:D262"/>
    <mergeCell ref="C263:D263"/>
    <mergeCell ref="C264:D264"/>
    <mergeCell ref="C265:D265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E63F-1942-4AF3-9261-27AE0B18D1B1}">
  <dimension ref="A1:S57"/>
  <sheetViews>
    <sheetView view="pageBreakPreview" zoomScaleSheetLayoutView="100" workbookViewId="0">
      <pane ySplit="7" topLeftCell="A8" activePane="bottomLeft" state="frozen"/>
      <selection pane="bottomLeft" sqref="A1:XFD1048576"/>
    </sheetView>
  </sheetViews>
  <sheetFormatPr defaultColWidth="9.140625" defaultRowHeight="15" x14ac:dyDescent="0.25"/>
  <cols>
    <col min="1" max="1" width="26.28515625" style="8" customWidth="1"/>
    <col min="2" max="2" width="9.42578125" style="8" bestFit="1" customWidth="1"/>
    <col min="3" max="4" width="9.140625" style="8"/>
    <col min="5" max="6" width="9.140625" style="8" customWidth="1"/>
    <col min="7" max="8" width="9.140625" style="8"/>
    <col min="9" max="9" width="11.140625" style="8" customWidth="1"/>
    <col min="10" max="10" width="9.140625" style="8" customWidth="1"/>
    <col min="11" max="12" width="9.140625" style="8"/>
    <col min="13" max="13" width="10" style="8" bestFit="1" customWidth="1"/>
    <col min="14" max="16384" width="9.140625" style="8"/>
  </cols>
  <sheetData>
    <row r="1" spans="1:19" x14ac:dyDescent="0.2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9" ht="15.75" thickBot="1" x14ac:dyDescent="0.3">
      <c r="A2" s="31" t="s">
        <v>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9" ht="15.75" customHeight="1" thickBot="1" x14ac:dyDescent="0.3">
      <c r="A3" s="39" t="s">
        <v>53</v>
      </c>
      <c r="B3" s="40" t="s">
        <v>54</v>
      </c>
      <c r="C3" s="41" t="s">
        <v>55</v>
      </c>
      <c r="D3" s="42"/>
      <c r="E3" s="42"/>
      <c r="F3" s="42"/>
      <c r="G3" s="42"/>
      <c r="H3" s="42"/>
      <c r="I3" s="42"/>
      <c r="J3" s="42"/>
      <c r="K3" s="42"/>
      <c r="L3" s="43"/>
    </row>
    <row r="4" spans="1:19" ht="81" customHeight="1" x14ac:dyDescent="0.25">
      <c r="A4" s="44"/>
      <c r="B4" s="45"/>
      <c r="C4" s="34" t="s">
        <v>56</v>
      </c>
      <c r="D4" s="46" t="s">
        <v>57</v>
      </c>
      <c r="E4" s="46" t="s">
        <v>58</v>
      </c>
      <c r="F4" s="46" t="s">
        <v>59</v>
      </c>
      <c r="G4" s="46" t="s">
        <v>60</v>
      </c>
      <c r="H4" s="46" t="s">
        <v>61</v>
      </c>
      <c r="I4" s="46" t="s">
        <v>62</v>
      </c>
      <c r="J4" s="46" t="s">
        <v>63</v>
      </c>
      <c r="K4" s="46" t="s">
        <v>64</v>
      </c>
      <c r="L4" s="46" t="s">
        <v>65</v>
      </c>
    </row>
    <row r="5" spans="1:19" x14ac:dyDescent="0.25">
      <c r="A5" s="44"/>
      <c r="B5" s="45"/>
      <c r="C5" s="35"/>
      <c r="D5" s="47"/>
      <c r="E5" s="47"/>
      <c r="F5" s="47"/>
      <c r="G5" s="47"/>
      <c r="H5" s="47"/>
      <c r="I5" s="47"/>
      <c r="J5" s="47"/>
      <c r="K5" s="47"/>
      <c r="L5" s="47"/>
    </row>
    <row r="6" spans="1:19" ht="11.25" customHeight="1" thickBot="1" x14ac:dyDescent="0.3">
      <c r="A6" s="44"/>
      <c r="B6" s="48"/>
      <c r="C6" s="36"/>
      <c r="D6" s="49"/>
      <c r="E6" s="49"/>
      <c r="F6" s="49"/>
      <c r="G6" s="49"/>
      <c r="H6" s="49"/>
      <c r="I6" s="49"/>
      <c r="J6" s="49"/>
      <c r="K6" s="49"/>
      <c r="L6" s="49"/>
    </row>
    <row r="7" spans="1:19" ht="15.75" thickBot="1" x14ac:dyDescent="0.3">
      <c r="A7" s="50"/>
      <c r="B7" s="51">
        <v>1</v>
      </c>
      <c r="C7" s="37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2">
        <v>10</v>
      </c>
      <c r="L7" s="51">
        <v>11</v>
      </c>
    </row>
    <row r="8" spans="1:19" ht="31.5" customHeight="1" thickBot="1" x14ac:dyDescent="0.3">
      <c r="A8" s="53" t="s">
        <v>66</v>
      </c>
      <c r="B8" s="54"/>
      <c r="C8" s="37"/>
      <c r="D8" s="51"/>
      <c r="E8" s="51"/>
      <c r="F8" s="51"/>
      <c r="G8" s="51"/>
      <c r="H8" s="51"/>
      <c r="I8" s="51"/>
      <c r="J8" s="51"/>
      <c r="K8" s="51"/>
      <c r="L8" s="51"/>
    </row>
    <row r="9" spans="1:19" s="22" customFormat="1" ht="27" customHeight="1" thickBot="1" x14ac:dyDescent="0.3">
      <c r="A9" s="63" t="s">
        <v>67</v>
      </c>
      <c r="B9" s="33">
        <f>D9+E9+F9+G9+H9</f>
        <v>929020.27890999988</v>
      </c>
      <c r="C9" s="33"/>
      <c r="D9" s="33">
        <f>SUM(D10:D13)</f>
        <v>128442.23045</v>
      </c>
      <c r="E9" s="33">
        <f>SUM(E10:E13)</f>
        <v>467778.88637000002</v>
      </c>
      <c r="F9" s="33">
        <f>SUM(F10:F13)</f>
        <v>137972.47090000001</v>
      </c>
      <c r="G9" s="33">
        <f>SUM(G10:G13)</f>
        <v>170708.31773999997</v>
      </c>
      <c r="H9" s="33">
        <f>SUM(H10:H13)</f>
        <v>24118.373450000003</v>
      </c>
      <c r="I9" s="33"/>
      <c r="J9" s="33"/>
      <c r="K9" s="33"/>
      <c r="L9" s="33"/>
    </row>
    <row r="10" spans="1:19" ht="12.95" customHeight="1" thickBot="1" x14ac:dyDescent="0.3">
      <c r="A10" s="55" t="s">
        <v>11</v>
      </c>
      <c r="B10" s="32">
        <f t="shared" ref="B10:B49" si="0">D10+E10+F10+G10+H10</f>
        <v>705105.41313000012</v>
      </c>
      <c r="C10" s="32"/>
      <c r="D10" s="32">
        <v>93800.340160000007</v>
      </c>
      <c r="E10" s="32">
        <v>362326.06037000002</v>
      </c>
      <c r="F10" s="32">
        <v>106099.41476000001</v>
      </c>
      <c r="G10" s="32">
        <v>123375.41407999999</v>
      </c>
      <c r="H10" s="32">
        <v>19504.18376</v>
      </c>
      <c r="I10" s="56"/>
      <c r="J10" s="56"/>
      <c r="K10" s="56"/>
      <c r="L10" s="56"/>
      <c r="M10" s="1"/>
      <c r="N10" s="1"/>
      <c r="O10" s="1"/>
      <c r="P10" s="1"/>
      <c r="Q10" s="1"/>
      <c r="R10" s="1"/>
      <c r="S10" s="1"/>
    </row>
    <row r="11" spans="1:19" ht="12.95" customHeight="1" thickBot="1" x14ac:dyDescent="0.3">
      <c r="A11" s="55" t="s">
        <v>12</v>
      </c>
      <c r="B11" s="32">
        <f t="shared" si="0"/>
        <v>107444.42324999999</v>
      </c>
      <c r="C11" s="32"/>
      <c r="D11" s="32">
        <v>18217.290139999997</v>
      </c>
      <c r="E11" s="32">
        <v>42785.337650000001</v>
      </c>
      <c r="F11" s="32">
        <v>12870.084199999999</v>
      </c>
      <c r="G11" s="32">
        <v>32280.86508</v>
      </c>
      <c r="H11" s="32">
        <v>1290.84618</v>
      </c>
      <c r="I11" s="56"/>
      <c r="J11" s="56"/>
      <c r="K11" s="56"/>
      <c r="L11" s="56"/>
      <c r="M11" s="1"/>
      <c r="N11" s="1"/>
      <c r="O11" s="1"/>
      <c r="P11" s="1"/>
      <c r="Q11" s="1"/>
    </row>
    <row r="12" spans="1:19" ht="12.95" customHeight="1" thickBot="1" x14ac:dyDescent="0.3">
      <c r="A12" s="55" t="s">
        <v>13</v>
      </c>
      <c r="B12" s="32">
        <f t="shared" si="0"/>
        <v>81362.065910000005</v>
      </c>
      <c r="C12" s="32"/>
      <c r="D12" s="32">
        <v>10452.180480000001</v>
      </c>
      <c r="E12" s="32">
        <v>46994.664649999999</v>
      </c>
      <c r="F12" s="32">
        <v>14244.58021</v>
      </c>
      <c r="G12" s="32">
        <v>7241.5571</v>
      </c>
      <c r="H12" s="32">
        <v>2429.0834700000005</v>
      </c>
      <c r="I12" s="56"/>
      <c r="J12" s="56"/>
      <c r="K12" s="56"/>
      <c r="L12" s="56"/>
      <c r="M12" s="1"/>
      <c r="N12" s="1"/>
      <c r="O12" s="1"/>
      <c r="P12" s="1"/>
      <c r="Q12" s="1"/>
    </row>
    <row r="13" spans="1:19" ht="12.95" customHeight="1" thickBot="1" x14ac:dyDescent="0.3">
      <c r="A13" s="13" t="s">
        <v>14</v>
      </c>
      <c r="B13" s="32">
        <f t="shared" si="0"/>
        <v>35108.376620000003</v>
      </c>
      <c r="C13" s="32"/>
      <c r="D13" s="32">
        <v>5972.4196700000002</v>
      </c>
      <c r="E13" s="32">
        <v>15672.823699999999</v>
      </c>
      <c r="F13" s="32">
        <v>4758.3917300000003</v>
      </c>
      <c r="G13" s="32">
        <v>7810.4814800000004</v>
      </c>
      <c r="H13" s="32">
        <v>894.26004</v>
      </c>
      <c r="I13" s="56"/>
      <c r="J13" s="56"/>
      <c r="K13" s="56"/>
      <c r="L13" s="56"/>
      <c r="M13" s="1"/>
      <c r="N13" s="1"/>
      <c r="O13" s="1"/>
      <c r="P13" s="1"/>
      <c r="Q13" s="1"/>
    </row>
    <row r="14" spans="1:19" ht="12.95" customHeight="1" thickBot="1" x14ac:dyDescent="0.3">
      <c r="A14" s="55"/>
      <c r="B14" s="32"/>
      <c r="C14" s="32"/>
      <c r="D14" s="32"/>
      <c r="E14" s="32"/>
      <c r="F14" s="32"/>
      <c r="G14" s="32"/>
      <c r="H14" s="32"/>
      <c r="I14" s="59"/>
      <c r="J14" s="32"/>
      <c r="K14" s="32"/>
      <c r="L14" s="32"/>
    </row>
    <row r="15" spans="1:19" s="22" customFormat="1" ht="27" customHeight="1" thickBot="1" x14ac:dyDescent="0.3">
      <c r="A15" s="63" t="s">
        <v>68</v>
      </c>
      <c r="B15" s="33">
        <f t="shared" si="0"/>
        <v>75600.948630000014</v>
      </c>
      <c r="C15" s="33"/>
      <c r="D15" s="33">
        <f>SUM(D16:D19)</f>
        <v>13904.90321</v>
      </c>
      <c r="E15" s="33">
        <f>SUM(E16:E19)</f>
        <v>37849.114690000002</v>
      </c>
      <c r="F15" s="33">
        <f>SUM(F16:F19)</f>
        <v>11302.70995</v>
      </c>
      <c r="G15" s="33">
        <f>SUM(G16:G19)</f>
        <v>10278.653839999999</v>
      </c>
      <c r="H15" s="33">
        <f>SUM(H16:H19)</f>
        <v>2265.5669400000002</v>
      </c>
      <c r="I15" s="59"/>
      <c r="J15" s="33"/>
      <c r="K15" s="33"/>
      <c r="L15" s="33"/>
    </row>
    <row r="16" spans="1:19" ht="12.95" customHeight="1" thickBot="1" x14ac:dyDescent="0.3">
      <c r="A16" s="55" t="s">
        <v>11</v>
      </c>
      <c r="B16" s="32">
        <f t="shared" si="0"/>
        <v>30705.90898</v>
      </c>
      <c r="C16" s="32"/>
      <c r="D16" s="32">
        <v>8164.4810799999996</v>
      </c>
      <c r="E16" s="32">
        <v>15424.24473</v>
      </c>
      <c r="F16" s="32">
        <v>4547.7740700000004</v>
      </c>
      <c r="G16" s="32">
        <v>1599.13426</v>
      </c>
      <c r="H16" s="32">
        <v>970.27484000000004</v>
      </c>
      <c r="I16" s="56"/>
      <c r="J16" s="56"/>
      <c r="K16" s="56"/>
      <c r="L16" s="56"/>
      <c r="M16" s="1"/>
      <c r="N16" s="1"/>
      <c r="O16" s="1"/>
      <c r="P16" s="1"/>
      <c r="Q16" s="1"/>
    </row>
    <row r="17" spans="1:17" ht="12.95" customHeight="1" thickBot="1" x14ac:dyDescent="0.3">
      <c r="A17" s="55" t="s">
        <v>12</v>
      </c>
      <c r="B17" s="32">
        <f>D17+E17+F17+G17+H17</f>
        <v>22341.143159999996</v>
      </c>
      <c r="C17" s="32"/>
      <c r="D17" s="32">
        <v>3119.9713999999994</v>
      </c>
      <c r="E17" s="32">
        <v>12367.44456</v>
      </c>
      <c r="F17" s="32">
        <v>3731.55348</v>
      </c>
      <c r="G17" s="32">
        <v>2405.8178399999997</v>
      </c>
      <c r="H17" s="32">
        <v>716.35588000000007</v>
      </c>
      <c r="I17" s="56"/>
      <c r="J17" s="56"/>
      <c r="K17" s="56"/>
      <c r="L17" s="56"/>
      <c r="M17" s="1"/>
      <c r="N17" s="1"/>
      <c r="O17" s="1"/>
      <c r="P17" s="1"/>
      <c r="Q17" s="1"/>
    </row>
    <row r="18" spans="1:17" ht="12.95" customHeight="1" thickBot="1" x14ac:dyDescent="0.3">
      <c r="A18" s="55" t="s">
        <v>13</v>
      </c>
      <c r="B18" s="32">
        <f t="shared" si="0"/>
        <v>10368.68744</v>
      </c>
      <c r="C18" s="32"/>
      <c r="D18" s="32">
        <v>672.34868000000006</v>
      </c>
      <c r="E18" s="32">
        <v>6044.6737000000003</v>
      </c>
      <c r="F18" s="32">
        <v>1818.3638999999998</v>
      </c>
      <c r="G18" s="32">
        <v>1451.4620600000001</v>
      </c>
      <c r="H18" s="32">
        <v>381.83910000000003</v>
      </c>
      <c r="I18" s="56"/>
      <c r="J18" s="56"/>
      <c r="K18" s="56"/>
      <c r="L18" s="56"/>
      <c r="M18" s="1"/>
      <c r="N18" s="1"/>
      <c r="O18" s="1"/>
      <c r="P18" s="1"/>
      <c r="Q18" s="1"/>
    </row>
    <row r="19" spans="1:17" ht="12.95" customHeight="1" thickBot="1" x14ac:dyDescent="0.3">
      <c r="A19" s="13" t="s">
        <v>14</v>
      </c>
      <c r="B19" s="32">
        <f t="shared" si="0"/>
        <v>12185.209049999999</v>
      </c>
      <c r="C19" s="32"/>
      <c r="D19" s="32">
        <v>1948.1020500000004</v>
      </c>
      <c r="E19" s="32">
        <v>4012.7517000000003</v>
      </c>
      <c r="F19" s="32">
        <v>1205.0184999999999</v>
      </c>
      <c r="G19" s="32">
        <v>4822.2396799999997</v>
      </c>
      <c r="H19" s="32">
        <v>197.09711999999999</v>
      </c>
      <c r="I19" s="56"/>
      <c r="J19" s="56"/>
      <c r="K19" s="56"/>
      <c r="L19" s="56"/>
      <c r="M19" s="1"/>
      <c r="N19" s="1"/>
      <c r="O19" s="1"/>
      <c r="P19" s="1"/>
      <c r="Q19" s="1"/>
    </row>
    <row r="20" spans="1:17" ht="12.95" customHeight="1" thickBot="1" x14ac:dyDescent="0.3">
      <c r="A20" s="55"/>
      <c r="B20" s="32"/>
      <c r="C20" s="32"/>
      <c r="D20" s="32"/>
      <c r="E20" s="32"/>
      <c r="F20" s="32"/>
      <c r="G20" s="32"/>
      <c r="H20" s="32"/>
      <c r="I20" s="59"/>
      <c r="J20" s="32"/>
      <c r="K20" s="32"/>
      <c r="L20" s="32"/>
      <c r="M20" s="1"/>
      <c r="N20" s="1"/>
      <c r="O20" s="1"/>
      <c r="P20" s="1"/>
      <c r="Q20" s="1"/>
    </row>
    <row r="21" spans="1:17" ht="27" customHeight="1" thickBot="1" x14ac:dyDescent="0.3">
      <c r="A21" s="63" t="s">
        <v>69</v>
      </c>
      <c r="B21" s="33">
        <f t="shared" si="0"/>
        <v>483722.45850000001</v>
      </c>
      <c r="C21" s="33"/>
      <c r="D21" s="33">
        <f>SUM(D22:D25)</f>
        <v>72007.742659999989</v>
      </c>
      <c r="E21" s="33">
        <f>SUM(E22:E25)</f>
        <v>286456.80472999997</v>
      </c>
      <c r="F21" s="33">
        <f>SUM(F22:F25)</f>
        <v>84737.82239999999</v>
      </c>
      <c r="G21" s="33">
        <f>SUM(G22:G25)</f>
        <v>21943.661649999998</v>
      </c>
      <c r="H21" s="33">
        <f>SUM(H22:H25)</f>
        <v>18576.427060000002</v>
      </c>
      <c r="I21" s="59"/>
      <c r="J21" s="32"/>
      <c r="K21" s="32"/>
      <c r="L21" s="32"/>
    </row>
    <row r="22" spans="1:17" ht="12.95" customHeight="1" thickBot="1" x14ac:dyDescent="0.3">
      <c r="A22" s="55" t="s">
        <v>11</v>
      </c>
      <c r="B22" s="32">
        <f t="shared" si="0"/>
        <v>369338.59790999995</v>
      </c>
      <c r="C22" s="32"/>
      <c r="D22" s="32">
        <v>40076.486749999996</v>
      </c>
      <c r="E22" s="32">
        <v>235090.23731999999</v>
      </c>
      <c r="F22" s="32">
        <v>69244.211309999999</v>
      </c>
      <c r="G22" s="32">
        <v>10577.99172</v>
      </c>
      <c r="H22" s="32">
        <v>14349.67081</v>
      </c>
      <c r="I22" s="56"/>
      <c r="J22" s="56"/>
      <c r="K22" s="56"/>
      <c r="L22" s="56"/>
      <c r="M22" s="2"/>
      <c r="N22" s="2"/>
      <c r="O22" s="2"/>
      <c r="P22" s="2"/>
      <c r="Q22" s="2"/>
    </row>
    <row r="23" spans="1:17" ht="12.95" customHeight="1" thickBot="1" x14ac:dyDescent="0.3">
      <c r="A23" s="55" t="s">
        <v>12</v>
      </c>
      <c r="B23" s="32">
        <f t="shared" si="0"/>
        <v>47869.070510000005</v>
      </c>
      <c r="C23" s="32"/>
      <c r="D23" s="32">
        <v>11579.84943</v>
      </c>
      <c r="E23" s="32">
        <v>20662.298190000001</v>
      </c>
      <c r="F23" s="32">
        <v>6186.8420099999994</v>
      </c>
      <c r="G23" s="32">
        <v>7490.2007400000002</v>
      </c>
      <c r="H23" s="32">
        <v>1949.8801400000002</v>
      </c>
      <c r="I23" s="56"/>
      <c r="J23" s="56"/>
      <c r="K23" s="56"/>
      <c r="L23" s="56"/>
      <c r="M23" s="2"/>
      <c r="N23" s="2"/>
      <c r="O23" s="2"/>
      <c r="P23" s="2"/>
      <c r="Q23" s="2"/>
    </row>
    <row r="24" spans="1:17" ht="12.95" customHeight="1" thickBot="1" x14ac:dyDescent="0.3">
      <c r="A24" s="55" t="s">
        <v>13</v>
      </c>
      <c r="B24" s="32">
        <f t="shared" si="0"/>
        <v>43476.870089999989</v>
      </c>
      <c r="C24" s="32"/>
      <c r="D24" s="32">
        <v>10970.199959999998</v>
      </c>
      <c r="E24" s="32">
        <v>22064.295559999999</v>
      </c>
      <c r="F24" s="32">
        <v>6689.7807699999994</v>
      </c>
      <c r="G24" s="32">
        <v>2425.81131</v>
      </c>
      <c r="H24" s="32">
        <v>1326.7824900000001</v>
      </c>
      <c r="I24" s="56"/>
      <c r="J24" s="56"/>
      <c r="K24" s="56"/>
      <c r="L24" s="56"/>
      <c r="M24" s="2"/>
      <c r="N24" s="2"/>
      <c r="O24" s="2"/>
      <c r="P24" s="2"/>
      <c r="Q24" s="2"/>
    </row>
    <row r="25" spans="1:17" ht="12.95" customHeight="1" thickBot="1" x14ac:dyDescent="0.3">
      <c r="A25" s="13" t="s">
        <v>14</v>
      </c>
      <c r="B25" s="32">
        <f t="shared" si="0"/>
        <v>23037.919989999999</v>
      </c>
      <c r="C25" s="32"/>
      <c r="D25" s="32">
        <v>9381.2065199999997</v>
      </c>
      <c r="E25" s="32">
        <v>8639.9736599999997</v>
      </c>
      <c r="F25" s="32">
        <v>2616.9883100000002</v>
      </c>
      <c r="G25" s="32">
        <v>1449.65788</v>
      </c>
      <c r="H25" s="32">
        <v>950.09361999999987</v>
      </c>
      <c r="I25" s="56"/>
      <c r="J25" s="56"/>
      <c r="K25" s="56"/>
      <c r="L25" s="56"/>
      <c r="M25" s="2"/>
      <c r="N25" s="2"/>
      <c r="O25" s="2"/>
      <c r="P25" s="2"/>
      <c r="Q25" s="2"/>
    </row>
    <row r="26" spans="1:17" ht="12.95" customHeight="1" thickBot="1" x14ac:dyDescent="0.3">
      <c r="A26" s="55"/>
      <c r="B26" s="32"/>
      <c r="C26" s="32"/>
      <c r="D26" s="32"/>
      <c r="E26" s="32"/>
      <c r="F26" s="32"/>
      <c r="G26" s="32"/>
      <c r="H26" s="32"/>
      <c r="I26" s="59"/>
      <c r="J26" s="32"/>
      <c r="K26" s="32"/>
      <c r="L26" s="32"/>
    </row>
    <row r="27" spans="1:17" ht="12.95" customHeight="1" thickBot="1" x14ac:dyDescent="0.3">
      <c r="A27" s="63" t="s">
        <v>70</v>
      </c>
      <c r="B27" s="33">
        <f t="shared" si="0"/>
        <v>67319.072479999988</v>
      </c>
      <c r="C27" s="33"/>
      <c r="D27" s="33">
        <f>SUM(D28:D31)</f>
        <v>11807.36743</v>
      </c>
      <c r="E27" s="33">
        <f>SUM(E28:E31)</f>
        <v>35738.430399999997</v>
      </c>
      <c r="F27" s="33">
        <f>SUM(F28:F31)</f>
        <v>10748.195949999999</v>
      </c>
      <c r="G27" s="33">
        <f>SUM(G28:G31)</f>
        <v>7038.9472500000002</v>
      </c>
      <c r="H27" s="33">
        <f>SUM(H28:H31)</f>
        <v>1986.1314500000003</v>
      </c>
      <c r="I27" s="59"/>
      <c r="J27" s="32"/>
      <c r="K27" s="32"/>
      <c r="L27" s="32"/>
    </row>
    <row r="28" spans="1:17" ht="12.95" customHeight="1" thickBot="1" x14ac:dyDescent="0.3">
      <c r="A28" s="55" t="s">
        <v>11</v>
      </c>
      <c r="B28" s="32">
        <f t="shared" si="0"/>
        <v>22589.863969999999</v>
      </c>
      <c r="C28" s="32"/>
      <c r="D28" s="32">
        <v>5239.5672500000001</v>
      </c>
      <c r="E28" s="32">
        <v>10740.03968</v>
      </c>
      <c r="F28" s="32">
        <v>3166.9915899999996</v>
      </c>
      <c r="G28" s="32">
        <v>2891.4484500000003</v>
      </c>
      <c r="H28" s="32">
        <v>551.81700000000001</v>
      </c>
      <c r="I28" s="56"/>
      <c r="J28" s="56"/>
      <c r="K28" s="56"/>
      <c r="L28" s="56"/>
      <c r="M28" s="2"/>
      <c r="N28" s="2"/>
      <c r="O28" s="2"/>
      <c r="P28" s="2"/>
      <c r="Q28" s="2"/>
    </row>
    <row r="29" spans="1:17" ht="12.95" customHeight="1" thickBot="1" x14ac:dyDescent="0.3">
      <c r="A29" s="55" t="s">
        <v>12</v>
      </c>
      <c r="B29" s="32">
        <f t="shared" si="0"/>
        <v>18016.077929999999</v>
      </c>
      <c r="C29" s="32"/>
      <c r="D29" s="32">
        <v>3002.5453499999999</v>
      </c>
      <c r="E29" s="32">
        <v>9635.0823</v>
      </c>
      <c r="F29" s="32">
        <v>2913.7552299999998</v>
      </c>
      <c r="G29" s="32">
        <v>1870.7346</v>
      </c>
      <c r="H29" s="32">
        <v>593.96045000000004</v>
      </c>
      <c r="I29" s="56"/>
      <c r="J29" s="56"/>
      <c r="K29" s="56"/>
      <c r="L29" s="56"/>
      <c r="M29" s="2"/>
      <c r="N29" s="2"/>
      <c r="O29" s="2"/>
      <c r="P29" s="2"/>
      <c r="Q29" s="2"/>
    </row>
    <row r="30" spans="1:17" ht="12.95" customHeight="1" thickBot="1" x14ac:dyDescent="0.3">
      <c r="A30" s="55" t="s">
        <v>13</v>
      </c>
      <c r="B30" s="32">
        <f t="shared" si="0"/>
        <v>18476.027639999997</v>
      </c>
      <c r="C30" s="32"/>
      <c r="D30" s="32">
        <v>1968.42563</v>
      </c>
      <c r="E30" s="32">
        <v>11586.769859999999</v>
      </c>
      <c r="F30" s="32">
        <v>3526.8379</v>
      </c>
      <c r="G30" s="32">
        <v>878.30924000000005</v>
      </c>
      <c r="H30" s="32">
        <v>515.68501000000003</v>
      </c>
      <c r="I30" s="56"/>
      <c r="J30" s="56"/>
      <c r="K30" s="56"/>
      <c r="L30" s="56"/>
      <c r="M30" s="2"/>
      <c r="N30" s="2"/>
      <c r="O30" s="2"/>
      <c r="P30" s="2"/>
      <c r="Q30" s="2"/>
    </row>
    <row r="31" spans="1:17" ht="12.95" customHeight="1" thickBot="1" x14ac:dyDescent="0.3">
      <c r="A31" s="13" t="s">
        <v>14</v>
      </c>
      <c r="B31" s="32">
        <f t="shared" si="0"/>
        <v>8237.1029399999989</v>
      </c>
      <c r="C31" s="32"/>
      <c r="D31" s="32">
        <v>1596.8292000000001</v>
      </c>
      <c r="E31" s="32">
        <v>3776.53856</v>
      </c>
      <c r="F31" s="32">
        <v>1140.61123</v>
      </c>
      <c r="G31" s="32">
        <v>1398.45496</v>
      </c>
      <c r="H31" s="32">
        <v>324.66899000000001</v>
      </c>
      <c r="I31" s="56"/>
      <c r="J31" s="56"/>
      <c r="K31" s="56"/>
      <c r="L31" s="56"/>
      <c r="M31" s="2"/>
      <c r="N31" s="2"/>
      <c r="O31" s="2"/>
      <c r="P31" s="2"/>
      <c r="Q31" s="2"/>
    </row>
    <row r="32" spans="1:17" ht="12.95" customHeight="1" thickBot="1" x14ac:dyDescent="0.3">
      <c r="A32" s="55"/>
      <c r="B32" s="32"/>
      <c r="C32" s="32"/>
      <c r="D32" s="32"/>
      <c r="E32" s="32"/>
      <c r="F32" s="32"/>
      <c r="G32" s="32"/>
      <c r="H32" s="32"/>
      <c r="I32" s="59"/>
      <c r="J32" s="32"/>
      <c r="K32" s="32"/>
      <c r="L32" s="32"/>
    </row>
    <row r="33" spans="1:17" ht="39" customHeight="1" thickBot="1" x14ac:dyDescent="0.3">
      <c r="A33" s="63" t="s">
        <v>71</v>
      </c>
      <c r="B33" s="33">
        <f t="shared" si="0"/>
        <v>37471.047579999991</v>
      </c>
      <c r="C33" s="33"/>
      <c r="D33" s="33">
        <f>SUM(D34:D37)</f>
        <v>4341.99521</v>
      </c>
      <c r="E33" s="33">
        <f>SUM(E34:E37)</f>
        <v>22600.001919999995</v>
      </c>
      <c r="F33" s="33">
        <f>SUM(F34:F37)</f>
        <v>6866.9293900000002</v>
      </c>
      <c r="G33" s="33">
        <f>SUM(G34:G37)</f>
        <v>2486.8708000000001</v>
      </c>
      <c r="H33" s="33">
        <f>SUM(H34:H37)</f>
        <v>1175.2502599999998</v>
      </c>
      <c r="I33" s="59"/>
      <c r="J33" s="32"/>
      <c r="K33" s="32"/>
      <c r="L33" s="32"/>
    </row>
    <row r="34" spans="1:17" ht="12.95" customHeight="1" thickBot="1" x14ac:dyDescent="0.3">
      <c r="A34" s="55" t="s">
        <v>11</v>
      </c>
      <c r="B34" s="32">
        <f t="shared" si="0"/>
        <v>0</v>
      </c>
      <c r="C34" s="32"/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57"/>
      <c r="J34" s="57"/>
      <c r="K34" s="57"/>
      <c r="L34" s="57"/>
      <c r="M34" s="2"/>
      <c r="N34" s="2"/>
      <c r="O34" s="2"/>
      <c r="P34" s="2"/>
      <c r="Q34" s="2"/>
    </row>
    <row r="35" spans="1:17" ht="12.95" customHeight="1" thickBot="1" x14ac:dyDescent="0.3">
      <c r="A35" s="55" t="s">
        <v>12</v>
      </c>
      <c r="B35" s="32">
        <f t="shared" si="0"/>
        <v>15823.49388</v>
      </c>
      <c r="C35" s="32"/>
      <c r="D35" s="32">
        <v>1652.453</v>
      </c>
      <c r="E35" s="32">
        <v>9647.4279399999996</v>
      </c>
      <c r="F35" s="32">
        <v>2928.5653900000002</v>
      </c>
      <c r="G35" s="32">
        <v>1028.9968100000001</v>
      </c>
      <c r="H35" s="32">
        <v>566.05073999999991</v>
      </c>
      <c r="I35" s="56"/>
      <c r="J35" s="56"/>
      <c r="K35" s="56"/>
      <c r="L35" s="56"/>
      <c r="M35" s="2"/>
      <c r="N35" s="2"/>
      <c r="O35" s="2"/>
      <c r="P35" s="2"/>
      <c r="Q35" s="2"/>
    </row>
    <row r="36" spans="1:17" ht="12.95" customHeight="1" thickBot="1" x14ac:dyDescent="0.3">
      <c r="A36" s="55" t="s">
        <v>13</v>
      </c>
      <c r="B36" s="32">
        <f t="shared" si="0"/>
        <v>17341.800380000001</v>
      </c>
      <c r="C36" s="32"/>
      <c r="D36" s="32">
        <v>2290.8329199999998</v>
      </c>
      <c r="E36" s="32">
        <v>10442.349259999999</v>
      </c>
      <c r="F36" s="32">
        <v>3171.9246200000002</v>
      </c>
      <c r="G36" s="32">
        <v>1003.7531899999999</v>
      </c>
      <c r="H36" s="32">
        <v>432.94038999999998</v>
      </c>
      <c r="I36" s="57"/>
      <c r="J36" s="56"/>
      <c r="K36" s="56"/>
      <c r="L36" s="56"/>
      <c r="M36" s="2"/>
      <c r="N36" s="2"/>
      <c r="O36" s="2"/>
      <c r="P36" s="2"/>
      <c r="Q36" s="2"/>
    </row>
    <row r="37" spans="1:17" ht="12.95" customHeight="1" thickBot="1" x14ac:dyDescent="0.3">
      <c r="A37" s="13" t="s">
        <v>14</v>
      </c>
      <c r="B37" s="32">
        <f t="shared" si="0"/>
        <v>4305.7533199999998</v>
      </c>
      <c r="C37" s="32"/>
      <c r="D37" s="32">
        <v>398.70929000000001</v>
      </c>
      <c r="E37" s="32">
        <v>2510.2247200000002</v>
      </c>
      <c r="F37" s="32">
        <v>766.43938000000003</v>
      </c>
      <c r="G37" s="32">
        <v>454.12079999999997</v>
      </c>
      <c r="H37" s="32">
        <v>176.25913000000003</v>
      </c>
      <c r="I37" s="56"/>
      <c r="J37" s="56"/>
      <c r="K37" s="56"/>
      <c r="L37" s="56"/>
      <c r="M37" s="2"/>
      <c r="N37" s="2"/>
      <c r="O37" s="2"/>
      <c r="P37" s="2"/>
      <c r="Q37" s="2"/>
    </row>
    <row r="38" spans="1:17" ht="12.95" customHeight="1" thickBot="1" x14ac:dyDescent="0.3">
      <c r="A38" s="55"/>
      <c r="B38" s="32"/>
      <c r="C38" s="32"/>
      <c r="D38" s="32"/>
      <c r="E38" s="32"/>
      <c r="F38" s="32"/>
      <c r="G38" s="32"/>
      <c r="H38" s="32"/>
      <c r="I38" s="59"/>
      <c r="J38" s="32"/>
      <c r="K38" s="32"/>
      <c r="L38" s="32"/>
    </row>
    <row r="39" spans="1:17" ht="26.1" customHeight="1" thickBot="1" x14ac:dyDescent="0.3">
      <c r="A39" s="63" t="s">
        <v>72</v>
      </c>
      <c r="B39" s="33">
        <f t="shared" si="0"/>
        <v>3297.30321</v>
      </c>
      <c r="C39" s="33"/>
      <c r="D39" s="33">
        <f>SUM(D40:D43)</f>
        <v>427.63060999999999</v>
      </c>
      <c r="E39" s="33">
        <f>SUM(E40:E43)</f>
        <v>1761.6436200000001</v>
      </c>
      <c r="F39" s="33">
        <f>SUM(F40:F43)</f>
        <v>530.75239999999997</v>
      </c>
      <c r="G39" s="33">
        <f>SUM(G40:G43)</f>
        <v>288.57488000000001</v>
      </c>
      <c r="H39" s="33">
        <f>SUM(H40:H43)</f>
        <v>288.70170000000002</v>
      </c>
      <c r="I39" s="59"/>
      <c r="J39" s="32"/>
      <c r="K39" s="32"/>
      <c r="L39" s="32"/>
    </row>
    <row r="40" spans="1:17" ht="12.95" customHeight="1" thickBot="1" x14ac:dyDescent="0.3">
      <c r="A40" s="55" t="s">
        <v>11</v>
      </c>
      <c r="B40" s="32">
        <f t="shared" si="0"/>
        <v>0</v>
      </c>
      <c r="C40" s="32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57"/>
      <c r="J40" s="57"/>
      <c r="K40" s="57"/>
      <c r="L40" s="57"/>
      <c r="M40" s="2"/>
      <c r="N40" s="2"/>
      <c r="O40" s="2"/>
      <c r="P40" s="2"/>
      <c r="Q40" s="2"/>
    </row>
    <row r="41" spans="1:17" ht="12.95" customHeight="1" thickBot="1" x14ac:dyDescent="0.3">
      <c r="A41" s="55" t="s">
        <v>12</v>
      </c>
      <c r="B41" s="32">
        <f t="shared" si="0"/>
        <v>2163.4508599999999</v>
      </c>
      <c r="C41" s="32"/>
      <c r="D41" s="32">
        <v>322.41942999999998</v>
      </c>
      <c r="E41" s="32">
        <v>1068.64597</v>
      </c>
      <c r="F41" s="32">
        <v>321.24284</v>
      </c>
      <c r="G41" s="32">
        <v>186.44281000000001</v>
      </c>
      <c r="H41" s="32">
        <v>264.69981000000001</v>
      </c>
      <c r="I41" s="57"/>
      <c r="J41" s="57"/>
      <c r="K41" s="57"/>
      <c r="L41" s="57"/>
      <c r="M41" s="2"/>
      <c r="N41" s="2"/>
      <c r="O41" s="2"/>
      <c r="P41" s="2"/>
      <c r="Q41" s="2"/>
    </row>
    <row r="42" spans="1:17" ht="12.95" customHeight="1" thickBot="1" x14ac:dyDescent="0.3">
      <c r="A42" s="55" t="s">
        <v>13</v>
      </c>
      <c r="B42" s="32">
        <f t="shared" si="0"/>
        <v>1133.8523500000001</v>
      </c>
      <c r="C42" s="32"/>
      <c r="D42" s="32">
        <v>105.21118</v>
      </c>
      <c r="E42" s="32">
        <v>692.99765000000002</v>
      </c>
      <c r="F42" s="32">
        <v>209.50955999999999</v>
      </c>
      <c r="G42" s="32">
        <v>102.13207000000001</v>
      </c>
      <c r="H42" s="32">
        <v>24.001890000000003</v>
      </c>
      <c r="I42" s="57"/>
      <c r="J42" s="57"/>
      <c r="K42" s="57"/>
      <c r="L42" s="57"/>
      <c r="M42" s="2"/>
      <c r="N42" s="2"/>
      <c r="O42" s="2"/>
      <c r="P42" s="2"/>
      <c r="Q42" s="2"/>
    </row>
    <row r="43" spans="1:17" ht="12.95" customHeight="1" thickBot="1" x14ac:dyDescent="0.3">
      <c r="A43" s="13" t="s">
        <v>14</v>
      </c>
      <c r="B43" s="32">
        <f t="shared" si="0"/>
        <v>0</v>
      </c>
      <c r="C43" s="32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57"/>
      <c r="J43" s="57"/>
      <c r="K43" s="57"/>
      <c r="L43" s="57"/>
      <c r="M43" s="2"/>
      <c r="N43" s="2"/>
      <c r="O43" s="2"/>
      <c r="P43" s="2"/>
      <c r="Q43" s="2"/>
    </row>
    <row r="44" spans="1:17" ht="12.95" customHeight="1" thickBot="1" x14ac:dyDescent="0.3">
      <c r="A44" s="58"/>
      <c r="B44" s="32"/>
      <c r="C44" s="32"/>
      <c r="D44" s="32"/>
      <c r="E44" s="32"/>
      <c r="F44" s="32"/>
      <c r="G44" s="32"/>
      <c r="H44" s="32"/>
      <c r="I44" s="59"/>
      <c r="J44" s="32"/>
      <c r="K44" s="32"/>
      <c r="L44" s="32"/>
    </row>
    <row r="45" spans="1:17" ht="26.1" customHeight="1" thickBot="1" x14ac:dyDescent="0.3">
      <c r="A45" s="63" t="s">
        <v>73</v>
      </c>
      <c r="B45" s="33">
        <f>D45+E45+F45+G45+H45</f>
        <v>1903080.0409599997</v>
      </c>
      <c r="C45" s="33"/>
      <c r="D45" s="33">
        <f>SUM(D46:D49)</f>
        <v>306713.53128000005</v>
      </c>
      <c r="E45" s="33">
        <f>SUM(E46:E49)</f>
        <v>995293.93021999998</v>
      </c>
      <c r="F45" s="33">
        <f>SUM(F46:F49)</f>
        <v>294257.05043999996</v>
      </c>
      <c r="G45" s="33">
        <f>SUM(G46:G49)</f>
        <v>245831.19680999999</v>
      </c>
      <c r="H45" s="33">
        <f>SUM(H46:H49)</f>
        <v>60984.33221</v>
      </c>
      <c r="I45" s="59"/>
      <c r="J45" s="33"/>
      <c r="K45" s="33"/>
      <c r="L45" s="33"/>
    </row>
    <row r="46" spans="1:17" ht="12.95" customHeight="1" thickBot="1" x14ac:dyDescent="0.3">
      <c r="A46" s="55" t="s">
        <v>11</v>
      </c>
      <c r="B46" s="32">
        <f>D46+E46+F46+G46+H46</f>
        <v>1359650.0572400002</v>
      </c>
      <c r="C46" s="32"/>
      <c r="D46" s="32">
        <v>196967.91173000002</v>
      </c>
      <c r="E46" s="32">
        <v>735245.79628000001</v>
      </c>
      <c r="F46" s="32">
        <v>215567.7359</v>
      </c>
      <c r="G46" s="32">
        <v>165937.60396000001</v>
      </c>
      <c r="H46" s="32">
        <v>45931.00937</v>
      </c>
      <c r="I46" s="59"/>
      <c r="J46" s="32"/>
      <c r="K46" s="32"/>
      <c r="L46" s="32"/>
      <c r="M46" s="2"/>
      <c r="N46" s="2"/>
      <c r="O46" s="2"/>
      <c r="P46" s="2"/>
      <c r="Q46" s="2"/>
    </row>
    <row r="47" spans="1:17" ht="12.95" customHeight="1" thickBot="1" x14ac:dyDescent="0.3">
      <c r="A47" s="55" t="s">
        <v>12</v>
      </c>
      <c r="B47" s="32">
        <f>D47+E47+F47+G47+H47</f>
        <v>224408.90865</v>
      </c>
      <c r="C47" s="32"/>
      <c r="D47" s="32">
        <v>40107.070799999994</v>
      </c>
      <c r="E47" s="32">
        <v>101278.73212</v>
      </c>
      <c r="F47" s="32">
        <v>30498.865959999999</v>
      </c>
      <c r="G47" s="32">
        <v>46722.57415</v>
      </c>
      <c r="H47" s="32">
        <v>5801.6656199999998</v>
      </c>
      <c r="I47" s="59"/>
      <c r="J47" s="32"/>
      <c r="K47" s="32"/>
      <c r="L47" s="32"/>
      <c r="M47" s="2"/>
      <c r="N47" s="2"/>
      <c r="O47" s="2"/>
      <c r="P47" s="2"/>
      <c r="Q47" s="2"/>
    </row>
    <row r="48" spans="1:17" ht="12.95" customHeight="1" thickBot="1" x14ac:dyDescent="0.3">
      <c r="A48" s="55" t="s">
        <v>13</v>
      </c>
      <c r="B48" s="32">
        <f t="shared" si="0"/>
        <v>232230.40215999997</v>
      </c>
      <c r="C48" s="32"/>
      <c r="D48" s="61">
        <v>49775.325669999998</v>
      </c>
      <c r="E48" s="61">
        <v>122059.49166</v>
      </c>
      <c r="F48" s="61">
        <v>37064.230329999999</v>
      </c>
      <c r="G48" s="61">
        <v>16690.720789999999</v>
      </c>
      <c r="H48" s="61">
        <v>6640.6337100000001</v>
      </c>
      <c r="I48" s="59"/>
      <c r="J48" s="32"/>
      <c r="K48" s="32"/>
      <c r="L48" s="32"/>
      <c r="M48" s="2"/>
      <c r="N48" s="2"/>
      <c r="O48" s="2"/>
      <c r="P48" s="2"/>
      <c r="Q48" s="2"/>
    </row>
    <row r="49" spans="1:17" ht="12.95" customHeight="1" thickBot="1" x14ac:dyDescent="0.3">
      <c r="A49" s="13" t="s">
        <v>14</v>
      </c>
      <c r="B49" s="32">
        <f t="shared" si="0"/>
        <v>86790.672909999994</v>
      </c>
      <c r="C49" s="32"/>
      <c r="D49" s="32">
        <v>19863.22308</v>
      </c>
      <c r="E49" s="32">
        <v>36709.910159999999</v>
      </c>
      <c r="F49" s="32">
        <v>11126.21825</v>
      </c>
      <c r="G49" s="32">
        <v>16480.297910000001</v>
      </c>
      <c r="H49" s="32">
        <v>2611.02351</v>
      </c>
      <c r="I49" s="59"/>
      <c r="J49" s="32"/>
      <c r="K49" s="32"/>
      <c r="L49" s="32"/>
      <c r="M49" s="2"/>
      <c r="N49" s="2"/>
      <c r="O49" s="2"/>
      <c r="P49" s="2"/>
      <c r="Q49" s="2"/>
    </row>
    <row r="50" spans="1:17" ht="12.95" customHeight="1" thickBot="1" x14ac:dyDescent="0.3">
      <c r="A50" s="5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7" ht="12.75" customHeight="1" thickBot="1" x14ac:dyDescent="0.3">
      <c r="A51" s="63" t="s">
        <v>74</v>
      </c>
      <c r="B51" s="33">
        <f>SUM(C51:L51)</f>
        <v>364019.46678999998</v>
      </c>
      <c r="C51" s="33"/>
      <c r="D51" s="33">
        <f>SUM(D52:D55)</f>
        <v>1839.704</v>
      </c>
      <c r="E51" s="33">
        <f t="shared" ref="E51:H51" si="1">SUM(E52:E55)</f>
        <v>6862.5470800000003</v>
      </c>
      <c r="F51" s="33">
        <f t="shared" si="1"/>
        <v>2071.8435899999999</v>
      </c>
      <c r="G51" s="33">
        <f t="shared" si="1"/>
        <v>1514.1862099999998</v>
      </c>
      <c r="H51" s="33">
        <f t="shared" si="1"/>
        <v>253132.18591</v>
      </c>
      <c r="I51" s="33"/>
      <c r="J51" s="33">
        <f>SUM(J52:J55)</f>
        <v>20081</v>
      </c>
      <c r="K51" s="33">
        <f>SUM(K52:K55)</f>
        <v>10365</v>
      </c>
      <c r="L51" s="33">
        <f>SUM(L52:L55)</f>
        <v>68153</v>
      </c>
    </row>
    <row r="52" spans="1:17" ht="12.95" customHeight="1" thickBot="1" x14ac:dyDescent="0.3">
      <c r="A52" s="55" t="s">
        <v>11</v>
      </c>
      <c r="B52" s="32">
        <f t="shared" ref="B52:B55" si="2">SUM(C52:L52)</f>
        <v>84147</v>
      </c>
      <c r="C52" s="32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/>
      <c r="J52" s="32">
        <v>18286</v>
      </c>
      <c r="K52" s="32">
        <v>10365</v>
      </c>
      <c r="L52" s="32">
        <v>55496</v>
      </c>
      <c r="M52" s="2"/>
      <c r="N52" s="2"/>
      <c r="O52" s="2"/>
      <c r="P52" s="2"/>
      <c r="Q52" s="2"/>
    </row>
    <row r="53" spans="1:17" ht="12.95" customHeight="1" thickBot="1" x14ac:dyDescent="0.3">
      <c r="A53" s="55" t="s">
        <v>12</v>
      </c>
      <c r="B53" s="32">
        <f>SUM(C53:L53)</f>
        <v>69496.497210000001</v>
      </c>
      <c r="C53" s="32"/>
      <c r="D53" s="32">
        <v>894.66566999999998</v>
      </c>
      <c r="E53" s="32">
        <v>3030.5468300000002</v>
      </c>
      <c r="F53" s="32">
        <v>916.25576000000001</v>
      </c>
      <c r="G53" s="32">
        <v>573.02215000000001</v>
      </c>
      <c r="H53" s="32">
        <v>59823.006800000003</v>
      </c>
      <c r="I53" s="32"/>
      <c r="J53" s="32">
        <v>421</v>
      </c>
      <c r="K53" s="32"/>
      <c r="L53" s="32">
        <v>3838</v>
      </c>
      <c r="M53" s="2"/>
      <c r="N53" s="2"/>
      <c r="O53" s="2"/>
      <c r="P53" s="2"/>
      <c r="Q53" s="2"/>
    </row>
    <row r="54" spans="1:17" ht="12.95" customHeight="1" thickBot="1" x14ac:dyDescent="0.3">
      <c r="A54" s="55" t="s">
        <v>13</v>
      </c>
      <c r="B54" s="32">
        <f t="shared" si="2"/>
        <v>202317.8817</v>
      </c>
      <c r="C54" s="32"/>
      <c r="D54" s="32">
        <v>409.79275000000001</v>
      </c>
      <c r="E54" s="32">
        <v>3128.6450800000002</v>
      </c>
      <c r="F54" s="32">
        <v>949.25702999999999</v>
      </c>
      <c r="G54" s="32">
        <v>450.81405999999998</v>
      </c>
      <c r="H54" s="32">
        <v>189949.37278000001</v>
      </c>
      <c r="I54" s="32"/>
      <c r="J54" s="32">
        <v>1135</v>
      </c>
      <c r="K54" s="32"/>
      <c r="L54" s="32">
        <v>6295</v>
      </c>
      <c r="M54" s="2"/>
      <c r="N54" s="2"/>
      <c r="O54" s="2"/>
      <c r="P54" s="2"/>
      <c r="Q54" s="2"/>
    </row>
    <row r="55" spans="1:17" ht="12.95" customHeight="1" thickBot="1" x14ac:dyDescent="0.3">
      <c r="A55" s="13" t="s">
        <v>14</v>
      </c>
      <c r="B55" s="32">
        <f t="shared" si="2"/>
        <v>8058.0878799999991</v>
      </c>
      <c r="C55" s="32"/>
      <c r="D55" s="32">
        <v>535.24558000000002</v>
      </c>
      <c r="E55" s="32">
        <v>703.35517000000004</v>
      </c>
      <c r="F55" s="32">
        <v>206.33079999999998</v>
      </c>
      <c r="G55" s="32">
        <v>490.35</v>
      </c>
      <c r="H55" s="32">
        <v>3359.8063299999994</v>
      </c>
      <c r="I55" s="32"/>
      <c r="J55" s="32">
        <v>239</v>
      </c>
      <c r="K55" s="32"/>
      <c r="L55" s="32">
        <v>2524</v>
      </c>
      <c r="M55" s="2"/>
      <c r="N55" s="2"/>
      <c r="O55" s="2"/>
      <c r="P55" s="2"/>
      <c r="Q55" s="2"/>
    </row>
    <row r="56" spans="1:17" ht="12.95" customHeight="1" thickBot="1" x14ac:dyDescent="0.3">
      <c r="A56" s="63" t="s">
        <v>75</v>
      </c>
      <c r="B56" s="33">
        <f>B45+B51</f>
        <v>2267099.5077499999</v>
      </c>
      <c r="C56" s="33">
        <f t="shared" ref="C56:L56" si="3">C45+C51</f>
        <v>0</v>
      </c>
      <c r="D56" s="33">
        <f t="shared" si="3"/>
        <v>308553.23528000008</v>
      </c>
      <c r="E56" s="33">
        <f t="shared" si="3"/>
        <v>1002156.4773</v>
      </c>
      <c r="F56" s="33">
        <f t="shared" si="3"/>
        <v>296328.89402999997</v>
      </c>
      <c r="G56" s="33">
        <f>G45+G51</f>
        <v>247345.38302000001</v>
      </c>
      <c r="H56" s="33">
        <f t="shared" si="3"/>
        <v>314116.51812000002</v>
      </c>
      <c r="I56" s="33"/>
      <c r="J56" s="33">
        <f t="shared" si="3"/>
        <v>20081</v>
      </c>
      <c r="K56" s="33">
        <f t="shared" si="3"/>
        <v>10365</v>
      </c>
      <c r="L56" s="33">
        <f t="shared" si="3"/>
        <v>68153</v>
      </c>
    </row>
    <row r="57" spans="1:17" x14ac:dyDescent="0.25">
      <c r="A57" s="38"/>
      <c r="B57" s="38"/>
      <c r="C57" s="38"/>
      <c r="D57" s="64"/>
      <c r="E57" s="64"/>
      <c r="F57" s="64"/>
      <c r="G57" s="64"/>
      <c r="H57" s="64"/>
      <c r="I57" s="38"/>
      <c r="J57" s="38"/>
      <c r="K57" s="38"/>
      <c r="L57" s="38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BE1C-8658-416F-8946-8F95898BF565}">
  <dimension ref="A1:L61"/>
  <sheetViews>
    <sheetView view="pageBreakPreview" zoomScaleNormal="100" zoomScaleSheetLayoutView="100" workbookViewId="0">
      <selection activeCell="Q11" sqref="Q11"/>
    </sheetView>
  </sheetViews>
  <sheetFormatPr defaultColWidth="9.140625" defaultRowHeight="15" x14ac:dyDescent="0.25"/>
  <cols>
    <col min="1" max="1" width="26.28515625" style="8" customWidth="1"/>
    <col min="2" max="2" width="9.42578125" style="8" bestFit="1" customWidth="1"/>
    <col min="3" max="3" width="9.140625" style="8"/>
    <col min="4" max="4" width="9.85546875" style="8" customWidth="1"/>
    <col min="5" max="5" width="10.7109375" style="8" customWidth="1"/>
    <col min="6" max="8" width="10" style="8" bestFit="1" customWidth="1"/>
    <col min="9" max="9" width="11.140625" style="8" customWidth="1"/>
    <col min="10" max="16384" width="9.140625" style="8"/>
  </cols>
  <sheetData>
    <row r="1" spans="1:12" x14ac:dyDescent="0.2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thickBot="1" x14ac:dyDescent="0.3">
      <c r="A2" s="31" t="s">
        <v>78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.75" customHeight="1" thickBot="1" x14ac:dyDescent="0.3">
      <c r="A3" s="39" t="s">
        <v>53</v>
      </c>
      <c r="B3" s="40" t="s">
        <v>54</v>
      </c>
      <c r="C3" s="41" t="s">
        <v>55</v>
      </c>
      <c r="D3" s="42"/>
      <c r="E3" s="42"/>
      <c r="F3" s="42"/>
      <c r="G3" s="42"/>
      <c r="H3" s="42"/>
      <c r="I3" s="42"/>
      <c r="J3" s="42"/>
      <c r="K3" s="42"/>
      <c r="L3" s="43"/>
    </row>
    <row r="4" spans="1:12" ht="81" customHeight="1" x14ac:dyDescent="0.25">
      <c r="A4" s="44"/>
      <c r="B4" s="45"/>
      <c r="C4" s="34" t="s">
        <v>56</v>
      </c>
      <c r="D4" s="46" t="s">
        <v>57</v>
      </c>
      <c r="E4" s="46" t="s">
        <v>58</v>
      </c>
      <c r="F4" s="46" t="s">
        <v>59</v>
      </c>
      <c r="G4" s="46" t="s">
        <v>60</v>
      </c>
      <c r="H4" s="46" t="s">
        <v>61</v>
      </c>
      <c r="I4" s="46" t="s">
        <v>62</v>
      </c>
      <c r="J4" s="46" t="s">
        <v>63</v>
      </c>
      <c r="K4" s="46" t="s">
        <v>64</v>
      </c>
      <c r="L4" s="46" t="s">
        <v>65</v>
      </c>
    </row>
    <row r="5" spans="1:12" x14ac:dyDescent="0.25">
      <c r="A5" s="44"/>
      <c r="B5" s="45"/>
      <c r="C5" s="35"/>
      <c r="D5" s="47"/>
      <c r="E5" s="47"/>
      <c r="F5" s="47"/>
      <c r="G5" s="47"/>
      <c r="H5" s="47"/>
      <c r="I5" s="47"/>
      <c r="J5" s="47"/>
      <c r="K5" s="47"/>
      <c r="L5" s="47"/>
    </row>
    <row r="6" spans="1:12" ht="11.25" customHeight="1" thickBot="1" x14ac:dyDescent="0.3">
      <c r="A6" s="44"/>
      <c r="B6" s="48"/>
      <c r="C6" s="36"/>
      <c r="D6" s="49"/>
      <c r="E6" s="49"/>
      <c r="F6" s="49"/>
      <c r="G6" s="49"/>
      <c r="H6" s="49"/>
      <c r="I6" s="49"/>
      <c r="J6" s="49"/>
      <c r="K6" s="49"/>
      <c r="L6" s="49"/>
    </row>
    <row r="7" spans="1:12" ht="15.75" thickBot="1" x14ac:dyDescent="0.3">
      <c r="A7" s="50"/>
      <c r="B7" s="51">
        <v>1</v>
      </c>
      <c r="C7" s="37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2">
        <v>10</v>
      </c>
      <c r="L7" s="51">
        <v>11</v>
      </c>
    </row>
    <row r="8" spans="1:12" ht="27" customHeight="1" thickBot="1" x14ac:dyDescent="0.3">
      <c r="A8" s="53" t="s">
        <v>66</v>
      </c>
      <c r="B8" s="54"/>
      <c r="C8" s="37"/>
      <c r="D8" s="51"/>
      <c r="E8" s="51"/>
      <c r="F8" s="51"/>
      <c r="G8" s="51"/>
      <c r="H8" s="51"/>
      <c r="I8" s="51"/>
      <c r="J8" s="51"/>
      <c r="K8" s="51"/>
      <c r="L8" s="51"/>
    </row>
    <row r="9" spans="1:12" s="22" customFormat="1" ht="27" customHeight="1" thickBot="1" x14ac:dyDescent="0.3">
      <c r="A9" s="63" t="s">
        <v>67</v>
      </c>
      <c r="B9" s="33">
        <f>D9+E9+F9+G9+H9</f>
        <v>979120.18096639635</v>
      </c>
      <c r="C9" s="33"/>
      <c r="D9" s="33">
        <f>SUM(D10:D13)</f>
        <v>137020.80763562417</v>
      </c>
      <c r="E9" s="33">
        <f>SUM(E10:E13)</f>
        <v>487128.85565033351</v>
      </c>
      <c r="F9" s="33">
        <f>SUM(F10:F13)</f>
        <v>146551.32616992027</v>
      </c>
      <c r="G9" s="33">
        <f>SUM(G10:G13)</f>
        <v>178446.21814291331</v>
      </c>
      <c r="H9" s="33">
        <f>SUM(H10:H13)</f>
        <v>29972.973367605075</v>
      </c>
      <c r="I9" s="33"/>
      <c r="J9" s="33"/>
      <c r="K9" s="33"/>
      <c r="L9" s="33"/>
    </row>
    <row r="10" spans="1:12" ht="12.95" customHeight="1" thickBot="1" x14ac:dyDescent="0.3">
      <c r="A10" s="55" t="s">
        <v>11</v>
      </c>
      <c r="B10" s="32">
        <f t="shared" ref="B10:B49" si="0">D10+E10+F10+G10+H10</f>
        <v>731396.08442305634</v>
      </c>
      <c r="C10" s="32"/>
      <c r="D10" s="32">
        <v>92931.405167113364</v>
      </c>
      <c r="E10" s="32">
        <v>378192.46161267388</v>
      </c>
      <c r="F10" s="32">
        <v>113468.4186921971</v>
      </c>
      <c r="G10" s="32">
        <v>124258.46441630203</v>
      </c>
      <c r="H10" s="32">
        <v>22545.334534770009</v>
      </c>
      <c r="I10" s="32"/>
      <c r="J10" s="32"/>
      <c r="K10" s="32"/>
      <c r="L10" s="32"/>
    </row>
    <row r="11" spans="1:12" ht="12.95" customHeight="1" thickBot="1" x14ac:dyDescent="0.3">
      <c r="A11" s="55" t="s">
        <v>12</v>
      </c>
      <c r="B11" s="32">
        <f t="shared" si="0"/>
        <v>116385.59471710197</v>
      </c>
      <c r="C11" s="32"/>
      <c r="D11" s="32">
        <v>22336.80772940836</v>
      </c>
      <c r="E11" s="32">
        <v>44011.005577709766</v>
      </c>
      <c r="F11" s="32">
        <v>13363.047011236089</v>
      </c>
      <c r="G11" s="32">
        <v>35239.61269407958</v>
      </c>
      <c r="H11" s="32">
        <v>1435.1217046681643</v>
      </c>
      <c r="I11" s="32"/>
      <c r="J11" s="32"/>
      <c r="K11" s="32"/>
      <c r="L11" s="32"/>
    </row>
    <row r="12" spans="1:12" ht="12.95" customHeight="1" thickBot="1" x14ac:dyDescent="0.3">
      <c r="A12" s="55" t="s">
        <v>13</v>
      </c>
      <c r="B12" s="32">
        <f t="shared" si="0"/>
        <v>87486.241775063943</v>
      </c>
      <c r="C12" s="32"/>
      <c r="D12" s="32">
        <v>13122.962193430347</v>
      </c>
      <c r="E12" s="32">
        <v>48348.730149699892</v>
      </c>
      <c r="F12" s="32">
        <v>14671.861470957501</v>
      </c>
      <c r="G12" s="32">
        <v>8053.8253177046154</v>
      </c>
      <c r="H12" s="32">
        <v>3288.8626432715801</v>
      </c>
      <c r="I12" s="32"/>
      <c r="J12" s="32"/>
      <c r="K12" s="32"/>
      <c r="L12" s="32"/>
    </row>
    <row r="13" spans="1:12" ht="12.95" customHeight="1" thickBot="1" x14ac:dyDescent="0.3">
      <c r="A13" s="13" t="s">
        <v>14</v>
      </c>
      <c r="B13" s="32">
        <f t="shared" si="0"/>
        <v>43852.26005117406</v>
      </c>
      <c r="C13" s="32"/>
      <c r="D13" s="32">
        <v>8629.6325456721061</v>
      </c>
      <c r="E13" s="32">
        <v>16576.658310249975</v>
      </c>
      <c r="F13" s="32">
        <v>5047.9989955295841</v>
      </c>
      <c r="G13" s="32">
        <v>10894.315714827077</v>
      </c>
      <c r="H13" s="32">
        <v>2703.6544848953222</v>
      </c>
      <c r="I13" s="32"/>
      <c r="J13" s="32"/>
      <c r="K13" s="32"/>
      <c r="L13" s="32"/>
    </row>
    <row r="14" spans="1:12" ht="12.95" customHeight="1" thickBot="1" x14ac:dyDescent="0.3">
      <c r="A14" s="5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22" customFormat="1" ht="28.5" customHeight="1" thickBot="1" x14ac:dyDescent="0.3">
      <c r="A15" s="63" t="s">
        <v>68</v>
      </c>
      <c r="B15" s="33">
        <f t="shared" si="0"/>
        <v>81648.814659215379</v>
      </c>
      <c r="C15" s="33"/>
      <c r="D15" s="33">
        <f>SUM(D16:D19)</f>
        <v>15499.47542607879</v>
      </c>
      <c r="E15" s="33">
        <f>SUM(E16:E19)</f>
        <v>39204.626188578826</v>
      </c>
      <c r="F15" s="33">
        <f>SUM(F16:F19)</f>
        <v>11866.108796067674</v>
      </c>
      <c r="G15" s="33">
        <f>SUM(G16:G19)</f>
        <v>12383.046138336562</v>
      </c>
      <c r="H15" s="33">
        <f>SUM(H16:H19)</f>
        <v>2695.5581101535272</v>
      </c>
      <c r="I15" s="33"/>
      <c r="J15" s="33"/>
      <c r="K15" s="33"/>
      <c r="L15" s="33"/>
    </row>
    <row r="16" spans="1:12" ht="12.95" customHeight="1" thickBot="1" x14ac:dyDescent="0.3">
      <c r="A16" s="55" t="s">
        <v>11</v>
      </c>
      <c r="B16" s="32">
        <f t="shared" si="0"/>
        <v>31784.303604629757</v>
      </c>
      <c r="C16" s="32"/>
      <c r="D16" s="32">
        <v>8088.8480567394063</v>
      </c>
      <c r="E16" s="32">
        <v>16099.678496760987</v>
      </c>
      <c r="F16" s="32">
        <v>4863.6341063666514</v>
      </c>
      <c r="G16" s="32">
        <v>1610.5799443497965</v>
      </c>
      <c r="H16" s="32">
        <v>1121.5630004129148</v>
      </c>
      <c r="I16" s="32"/>
      <c r="J16" s="32"/>
      <c r="K16" s="32"/>
      <c r="L16" s="32"/>
    </row>
    <row r="17" spans="1:12" ht="12.95" customHeight="1" thickBot="1" x14ac:dyDescent="0.3">
      <c r="A17" s="55" t="s">
        <v>12</v>
      </c>
      <c r="B17" s="32">
        <f t="shared" si="0"/>
        <v>23844.462637850225</v>
      </c>
      <c r="C17" s="32"/>
      <c r="D17" s="32">
        <v>3825.4976864003015</v>
      </c>
      <c r="E17" s="32">
        <v>12721.733692153679</v>
      </c>
      <c r="F17" s="32">
        <v>3874.4831660216823</v>
      </c>
      <c r="G17" s="32">
        <v>2626.3264222938569</v>
      </c>
      <c r="H17" s="32">
        <v>796.4216709807074</v>
      </c>
      <c r="I17" s="32"/>
      <c r="J17" s="32"/>
      <c r="K17" s="32"/>
      <c r="L17" s="32"/>
    </row>
    <row r="18" spans="1:12" ht="12.95" customHeight="1" thickBot="1" x14ac:dyDescent="0.3">
      <c r="A18" s="55" t="s">
        <v>13</v>
      </c>
      <c r="B18" s="32">
        <f t="shared" si="0"/>
        <v>11067.158366184614</v>
      </c>
      <c r="C18" s="32"/>
      <c r="D18" s="32">
        <v>844.14982360147667</v>
      </c>
      <c r="E18" s="32">
        <v>6218.8399415312779</v>
      </c>
      <c r="F18" s="32">
        <v>1872.9076498766135</v>
      </c>
      <c r="G18" s="32">
        <v>1614.2691033280255</v>
      </c>
      <c r="H18" s="32">
        <v>516.99184784722161</v>
      </c>
      <c r="I18" s="32"/>
      <c r="J18" s="32"/>
      <c r="K18" s="32"/>
      <c r="L18" s="32"/>
    </row>
    <row r="19" spans="1:12" ht="12.95" customHeight="1" thickBot="1" x14ac:dyDescent="0.3">
      <c r="A19" s="13" t="s">
        <v>14</v>
      </c>
      <c r="B19" s="32">
        <f t="shared" si="0"/>
        <v>14952.890050550785</v>
      </c>
      <c r="C19" s="32"/>
      <c r="D19" s="32">
        <v>2740.9798593376076</v>
      </c>
      <c r="E19" s="32">
        <v>4164.3740581328848</v>
      </c>
      <c r="F19" s="32">
        <v>1255.0838738027267</v>
      </c>
      <c r="G19" s="32">
        <v>6531.8706683648825</v>
      </c>
      <c r="H19" s="32">
        <v>260.58159091268334</v>
      </c>
      <c r="I19" s="32"/>
      <c r="J19" s="32"/>
      <c r="K19" s="32"/>
      <c r="L19" s="32"/>
    </row>
    <row r="20" spans="1:12" ht="12.95" customHeight="1" thickBot="1" x14ac:dyDescent="0.3">
      <c r="A20" s="55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7" customHeight="1" thickBot="1" x14ac:dyDescent="0.3">
      <c r="A21" s="63" t="s">
        <v>69</v>
      </c>
      <c r="B21" s="33">
        <f t="shared" si="0"/>
        <v>514574.83368910378</v>
      </c>
      <c r="C21" s="33"/>
      <c r="D21" s="33">
        <f>SUM(D22:D25)</f>
        <v>80876.365826377791</v>
      </c>
      <c r="E21" s="33">
        <f>SUM(E22:E25)</f>
        <v>298305.61511019833</v>
      </c>
      <c r="F21" s="33">
        <f>SUM(F22:F25)</f>
        <v>90093.464341201805</v>
      </c>
      <c r="G21" s="33">
        <f>SUM(G22:G25)</f>
        <v>23491.943005521887</v>
      </c>
      <c r="H21" s="33">
        <f>SUM(H22:H25)</f>
        <v>21807.445405803919</v>
      </c>
      <c r="I21" s="32"/>
      <c r="J21" s="32"/>
      <c r="K21" s="32"/>
      <c r="L21" s="32"/>
    </row>
    <row r="22" spans="1:12" ht="12.95" customHeight="1" thickBot="1" x14ac:dyDescent="0.3">
      <c r="A22" s="55" t="s">
        <v>11</v>
      </c>
      <c r="B22" s="32">
        <f t="shared" si="0"/>
        <v>386384.46316067892</v>
      </c>
      <c r="C22" s="32"/>
      <c r="D22" s="32">
        <v>39705.231574702848</v>
      </c>
      <c r="E22" s="32">
        <v>245384.93163413656</v>
      </c>
      <c r="F22" s="32">
        <v>74053.482563564423</v>
      </c>
      <c r="G22" s="32">
        <v>10653.702907803505</v>
      </c>
      <c r="H22" s="32">
        <v>16587.114480471555</v>
      </c>
      <c r="I22" s="32"/>
      <c r="J22" s="32"/>
      <c r="K22" s="32"/>
      <c r="L22" s="32"/>
    </row>
    <row r="23" spans="1:12" ht="12.95" customHeight="1" thickBot="1" x14ac:dyDescent="0.3">
      <c r="A23" s="55" t="s">
        <v>12</v>
      </c>
      <c r="B23" s="32">
        <f t="shared" si="0"/>
        <v>52220.993431291223</v>
      </c>
      <c r="C23" s="32"/>
      <c r="D23" s="32">
        <v>14198.427332804671</v>
      </c>
      <c r="E23" s="32">
        <v>21254.209288410104</v>
      </c>
      <c r="F23" s="32">
        <v>6423.816608031234</v>
      </c>
      <c r="G23" s="32">
        <v>8176.7255129120686</v>
      </c>
      <c r="H23" s="32">
        <v>2167.8146891331385</v>
      </c>
      <c r="I23" s="32"/>
      <c r="J23" s="32"/>
      <c r="K23" s="32"/>
      <c r="L23" s="32"/>
    </row>
    <row r="24" spans="1:12" ht="12.95" customHeight="1" thickBot="1" x14ac:dyDescent="0.3">
      <c r="A24" s="55" t="s">
        <v>13</v>
      </c>
      <c r="B24" s="32">
        <f t="shared" si="0"/>
        <v>47858.142532173682</v>
      </c>
      <c r="C24" s="32"/>
      <c r="D24" s="32">
        <v>13773.348021010355</v>
      </c>
      <c r="E24" s="32">
        <v>22700.037970664853</v>
      </c>
      <c r="F24" s="32">
        <v>6890.4478251743021</v>
      </c>
      <c r="G24" s="32">
        <v>2697.908788767571</v>
      </c>
      <c r="H24" s="32">
        <v>1796.3999265565988</v>
      </c>
      <c r="I24" s="32"/>
      <c r="J24" s="32"/>
      <c r="K24" s="32"/>
      <c r="L24" s="32"/>
    </row>
    <row r="25" spans="1:12" ht="12.95" customHeight="1" thickBot="1" x14ac:dyDescent="0.3">
      <c r="A25" s="13" t="s">
        <v>14</v>
      </c>
      <c r="B25" s="32">
        <f t="shared" si="0"/>
        <v>28111.234564959956</v>
      </c>
      <c r="C25" s="32"/>
      <c r="D25" s="32">
        <v>13199.358897859915</v>
      </c>
      <c r="E25" s="32">
        <v>8966.43621698682</v>
      </c>
      <c r="F25" s="32">
        <v>2725.7173444318501</v>
      </c>
      <c r="G25" s="32">
        <v>1963.6057960387443</v>
      </c>
      <c r="H25" s="32">
        <v>1256.1163096426287</v>
      </c>
      <c r="I25" s="32"/>
      <c r="J25" s="32"/>
      <c r="K25" s="32"/>
      <c r="L25" s="32"/>
    </row>
    <row r="26" spans="1:12" ht="12.95" customHeight="1" thickBot="1" x14ac:dyDescent="0.3">
      <c r="A26" s="5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18" customHeight="1" thickBot="1" x14ac:dyDescent="0.3">
      <c r="A27" s="63" t="s">
        <v>70</v>
      </c>
      <c r="B27" s="33">
        <f t="shared" si="0"/>
        <v>72036.019672328592</v>
      </c>
      <c r="C27" s="33"/>
      <c r="D27" s="33">
        <f>SUM(D28:D31)</f>
        <v>13590.691759888219</v>
      </c>
      <c r="E27" s="33">
        <f>SUM(E28:E31)</f>
        <v>36961.305002633686</v>
      </c>
      <c r="F27" s="33">
        <f>SUM(F28:F31)</f>
        <v>11232.941659897426</v>
      </c>
      <c r="G27" s="33">
        <f>SUM(G28:G31)</f>
        <v>7825.4201361605483</v>
      </c>
      <c r="H27" s="33">
        <f>SUM(H28:H31)</f>
        <v>2425.6611137487048</v>
      </c>
      <c r="I27" s="32"/>
      <c r="J27" s="32"/>
      <c r="K27" s="32"/>
      <c r="L27" s="32"/>
    </row>
    <row r="28" spans="1:12" ht="12.95" customHeight="1" thickBot="1" x14ac:dyDescent="0.3">
      <c r="A28" s="55" t="s">
        <v>11</v>
      </c>
      <c r="B28" s="32">
        <f t="shared" si="0"/>
        <v>23338.332728806356</v>
      </c>
      <c r="C28" s="32"/>
      <c r="D28" s="32">
        <v>5191.0296506337099</v>
      </c>
      <c r="E28" s="32">
        <v>11210.35025813259</v>
      </c>
      <c r="F28" s="32">
        <v>3386.9510830163881</v>
      </c>
      <c r="G28" s="32">
        <v>2912.1437769029508</v>
      </c>
      <c r="H28" s="32">
        <v>637.85796012071523</v>
      </c>
      <c r="I28" s="32"/>
      <c r="J28" s="32"/>
      <c r="K28" s="32"/>
      <c r="L28" s="32"/>
    </row>
    <row r="29" spans="1:12" ht="12.95" customHeight="1" thickBot="1" x14ac:dyDescent="0.3">
      <c r="A29" s="55" t="s">
        <v>12</v>
      </c>
      <c r="B29" s="32">
        <f t="shared" si="0"/>
        <v>19320.521998707627</v>
      </c>
      <c r="C29" s="32"/>
      <c r="D29" s="32">
        <v>3681.5178144700253</v>
      </c>
      <c r="E29" s="32">
        <v>9911.0976829463598</v>
      </c>
      <c r="F29" s="32">
        <v>3025.360791169107</v>
      </c>
      <c r="G29" s="32">
        <v>2042.1993832580984</v>
      </c>
      <c r="H29" s="32">
        <v>660.34632686403427</v>
      </c>
      <c r="I29" s="32"/>
      <c r="J29" s="32"/>
      <c r="K29" s="32"/>
      <c r="L29" s="32"/>
    </row>
    <row r="30" spans="1:12" ht="12.95" customHeight="1" thickBot="1" x14ac:dyDescent="0.3">
      <c r="A30" s="55" t="s">
        <v>13</v>
      </c>
      <c r="B30" s="32">
        <f t="shared" si="0"/>
        <v>19699.695903031967</v>
      </c>
      <c r="C30" s="32"/>
      <c r="D30" s="32">
        <v>2471.405384981384</v>
      </c>
      <c r="E30" s="32">
        <v>11920.621488418597</v>
      </c>
      <c r="F30" s="32">
        <v>3632.6291358868107</v>
      </c>
      <c r="G30" s="32">
        <v>976.82709618983745</v>
      </c>
      <c r="H30" s="32">
        <v>698.21279755533919</v>
      </c>
      <c r="I30" s="32"/>
      <c r="J30" s="32"/>
      <c r="K30" s="32"/>
      <c r="L30" s="32"/>
    </row>
    <row r="31" spans="1:12" ht="12.95" customHeight="1" thickBot="1" x14ac:dyDescent="0.3">
      <c r="A31" s="13" t="s">
        <v>14</v>
      </c>
      <c r="B31" s="32">
        <f t="shared" si="0"/>
        <v>9677.4690417826387</v>
      </c>
      <c r="C31" s="32"/>
      <c r="D31" s="32">
        <v>2246.7389098030994</v>
      </c>
      <c r="E31" s="32">
        <v>3919.2355731361395</v>
      </c>
      <c r="F31" s="32">
        <v>1188.0006498251212</v>
      </c>
      <c r="G31" s="32">
        <v>1894.2498798096626</v>
      </c>
      <c r="H31" s="32">
        <v>429.24402920861593</v>
      </c>
      <c r="I31" s="32"/>
      <c r="J31" s="32"/>
      <c r="K31" s="32"/>
      <c r="L31" s="32"/>
    </row>
    <row r="32" spans="1:12" ht="12.95" customHeight="1" thickBot="1" x14ac:dyDescent="0.3">
      <c r="A32" s="55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ht="39" customHeight="1" thickBot="1" x14ac:dyDescent="0.3">
      <c r="A33" s="63" t="s">
        <v>71</v>
      </c>
      <c r="B33" s="33">
        <f t="shared" si="0"/>
        <v>40144.796540625888</v>
      </c>
      <c r="C33" s="33"/>
      <c r="D33" s="33">
        <f>SUM(D34:D37)</f>
        <v>5463.3054498223855</v>
      </c>
      <c r="E33" s="33">
        <f>SUM(E34:E37)</f>
        <v>23272.097380581155</v>
      </c>
      <c r="F33" s="33">
        <f>SUM(F34:F37)</f>
        <v>7106.091017061799</v>
      </c>
      <c r="G33" s="33">
        <f>SUM(G34:G37)</f>
        <v>2854.7732090134841</v>
      </c>
      <c r="H33" s="33">
        <f>SUM(H34:H37)</f>
        <v>1448.5294841470713</v>
      </c>
      <c r="I33" s="32"/>
      <c r="J33" s="32"/>
      <c r="K33" s="32"/>
      <c r="L33" s="32"/>
    </row>
    <row r="34" spans="1:12" ht="12.95" customHeight="1" thickBot="1" x14ac:dyDescent="0.3">
      <c r="A34" s="55" t="s">
        <v>11</v>
      </c>
      <c r="B34" s="32">
        <f t="shared" si="0"/>
        <v>0</v>
      </c>
      <c r="C34" s="32"/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/>
      <c r="J34" s="32"/>
      <c r="K34" s="32"/>
      <c r="L34" s="32"/>
    </row>
    <row r="35" spans="1:12" ht="12.95" customHeight="1" thickBot="1" x14ac:dyDescent="0.3">
      <c r="A35" s="55" t="s">
        <v>12</v>
      </c>
      <c r="B35" s="32">
        <f t="shared" si="0"/>
        <v>16743.289342032083</v>
      </c>
      <c r="C35" s="32"/>
      <c r="D35" s="32">
        <v>2026.125985765523</v>
      </c>
      <c r="E35" s="32">
        <v>9923.7969874451373</v>
      </c>
      <c r="F35" s="32">
        <v>3040.7382247001119</v>
      </c>
      <c r="G35" s="32">
        <v>1123.3109446719759</v>
      </c>
      <c r="H35" s="32">
        <v>629.31719944933764</v>
      </c>
      <c r="I35" s="32"/>
      <c r="J35" s="32"/>
      <c r="K35" s="32"/>
      <c r="L35" s="32"/>
    </row>
    <row r="36" spans="1:12" ht="12.95" customHeight="1" thickBot="1" x14ac:dyDescent="0.3">
      <c r="A36" s="55" t="s">
        <v>13</v>
      </c>
      <c r="B36" s="32">
        <f t="shared" si="0"/>
        <v>18589.01413212519</v>
      </c>
      <c r="C36" s="32"/>
      <c r="D36" s="32">
        <v>2876.195436746385</v>
      </c>
      <c r="E36" s="32">
        <v>10743.226497322357</v>
      </c>
      <c r="F36" s="32">
        <v>3267.0698563857163</v>
      </c>
      <c r="G36" s="32">
        <v>1116.3417953783407</v>
      </c>
      <c r="H36" s="32">
        <v>586.18054629239589</v>
      </c>
      <c r="I36" s="32"/>
      <c r="J36" s="32"/>
      <c r="K36" s="32"/>
      <c r="L36" s="32"/>
    </row>
    <row r="37" spans="1:12" ht="12.95" customHeight="1" thickBot="1" x14ac:dyDescent="0.3">
      <c r="A37" s="13" t="s">
        <v>14</v>
      </c>
      <c r="B37" s="32">
        <f t="shared" si="0"/>
        <v>4812.4930664686126</v>
      </c>
      <c r="C37" s="32"/>
      <c r="D37" s="32">
        <v>560.98402731047747</v>
      </c>
      <c r="E37" s="32">
        <v>2605.0738958136594</v>
      </c>
      <c r="F37" s="32">
        <v>798.28293597597053</v>
      </c>
      <c r="G37" s="32">
        <v>615.12046896316758</v>
      </c>
      <c r="H37" s="32">
        <v>233.03173840533785</v>
      </c>
      <c r="I37" s="32"/>
      <c r="J37" s="32"/>
      <c r="K37" s="32"/>
      <c r="L37" s="32"/>
    </row>
    <row r="38" spans="1:12" ht="12.95" customHeight="1" thickBot="1" x14ac:dyDescent="0.3">
      <c r="A38" s="55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26.1" customHeight="1" thickBot="1" x14ac:dyDescent="0.3">
      <c r="A39" s="63" t="s">
        <v>72</v>
      </c>
      <c r="B39" s="33">
        <f t="shared" si="0"/>
        <v>3532.8916424252766</v>
      </c>
      <c r="C39" s="33"/>
      <c r="D39" s="33">
        <f>SUM(D40:D43)</f>
        <v>527.42402393514737</v>
      </c>
      <c r="E39" s="33">
        <f>SUM(E40:E43)</f>
        <v>1812.2244927972104</v>
      </c>
      <c r="F39" s="33">
        <f>SUM(F40:F43)</f>
        <v>549.34142491777357</v>
      </c>
      <c r="G39" s="33">
        <f>SUM(G40:G43)</f>
        <v>317.11946633705298</v>
      </c>
      <c r="H39" s="33">
        <f>SUM(H40:H43)</f>
        <v>326.78223443809253</v>
      </c>
      <c r="I39" s="32"/>
      <c r="J39" s="32"/>
      <c r="K39" s="32"/>
      <c r="L39" s="32"/>
    </row>
    <row r="40" spans="1:12" ht="12.95" customHeight="1" thickBot="1" x14ac:dyDescent="0.3">
      <c r="A40" s="55" t="s">
        <v>11</v>
      </c>
      <c r="B40" s="32">
        <f t="shared" si="0"/>
        <v>0</v>
      </c>
      <c r="C40" s="32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/>
      <c r="J40" s="32"/>
      <c r="K40" s="32"/>
      <c r="L40" s="32"/>
    </row>
    <row r="41" spans="1:12" ht="12.95" customHeight="1" thickBot="1" x14ac:dyDescent="0.3">
      <c r="A41" s="55" t="s">
        <v>12</v>
      </c>
      <c r="B41" s="32">
        <f t="shared" si="0"/>
        <v>2325.9519695756849</v>
      </c>
      <c r="C41" s="32"/>
      <c r="D41" s="32">
        <v>395.3288749747847</v>
      </c>
      <c r="E41" s="32">
        <v>1099.2593801878543</v>
      </c>
      <c r="F41" s="32">
        <v>333.54740390455203</v>
      </c>
      <c r="G41" s="32">
        <v>203.53148522238635</v>
      </c>
      <c r="H41" s="32">
        <v>294.28482528610743</v>
      </c>
      <c r="I41" s="32"/>
      <c r="J41" s="32"/>
      <c r="K41" s="32"/>
      <c r="L41" s="32"/>
    </row>
    <row r="42" spans="1:12" ht="12.95" customHeight="1" thickBot="1" x14ac:dyDescent="0.3">
      <c r="A42" s="55" t="s">
        <v>13</v>
      </c>
      <c r="B42" s="32">
        <f t="shared" si="0"/>
        <v>1206.9396728495919</v>
      </c>
      <c r="C42" s="32"/>
      <c r="D42" s="32">
        <v>132.09514896036265</v>
      </c>
      <c r="E42" s="32">
        <v>712.96511260935608</v>
      </c>
      <c r="F42" s="32">
        <v>215.79402101322148</v>
      </c>
      <c r="G42" s="32">
        <v>113.58798111466665</v>
      </c>
      <c r="H42" s="32">
        <v>32.497409151985089</v>
      </c>
      <c r="I42" s="32"/>
      <c r="J42" s="32"/>
      <c r="K42" s="32"/>
      <c r="L42" s="32"/>
    </row>
    <row r="43" spans="1:12" ht="12.95" customHeight="1" thickBot="1" x14ac:dyDescent="0.3">
      <c r="A43" s="13" t="s">
        <v>14</v>
      </c>
      <c r="B43" s="32">
        <f t="shared" si="0"/>
        <v>0</v>
      </c>
      <c r="C43" s="32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/>
      <c r="K43" s="32"/>
      <c r="L43" s="32"/>
    </row>
    <row r="44" spans="1:12" ht="12.95" customHeight="1" thickBot="1" x14ac:dyDescent="0.3">
      <c r="A44" s="5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6.1" customHeight="1" thickBot="1" x14ac:dyDescent="0.3">
      <c r="A45" s="63" t="s">
        <v>73</v>
      </c>
      <c r="B45" s="33">
        <f>D45+E45+F45+G45+H45</f>
        <v>2013030.9388198867</v>
      </c>
      <c r="C45" s="33"/>
      <c r="D45" s="33">
        <f>SUM(D46:D49)</f>
        <v>334761.50922848633</v>
      </c>
      <c r="E45" s="33">
        <f>SUM(E46:E49)</f>
        <v>1035295.967515477</v>
      </c>
      <c r="F45" s="33">
        <f>SUM(F46:F49)</f>
        <v>311971.28569760779</v>
      </c>
      <c r="G45" s="33">
        <f>SUM(G46:G49)</f>
        <v>259016.23188272095</v>
      </c>
      <c r="H45" s="33">
        <f>SUM(H46:H49)</f>
        <v>71985.94449559458</v>
      </c>
      <c r="I45" s="33"/>
      <c r="J45" s="33"/>
      <c r="K45" s="33"/>
      <c r="L45" s="33"/>
    </row>
    <row r="46" spans="1:12" ht="12.95" customHeight="1" thickBot="1" x14ac:dyDescent="0.3">
      <c r="A46" s="55" t="s">
        <v>11</v>
      </c>
      <c r="B46" s="32">
        <f t="shared" si="0"/>
        <v>1413343.493824</v>
      </c>
      <c r="C46" s="32"/>
      <c r="D46" s="32">
        <v>195143.26684400003</v>
      </c>
      <c r="E46" s="32">
        <v>767442.5</v>
      </c>
      <c r="F46" s="32">
        <v>230539.72699999996</v>
      </c>
      <c r="G46" s="32">
        <v>167125.28999999998</v>
      </c>
      <c r="H46" s="32">
        <v>53092.70998</v>
      </c>
      <c r="I46" s="32"/>
      <c r="J46" s="32"/>
      <c r="K46" s="32"/>
      <c r="L46" s="32"/>
    </row>
    <row r="47" spans="1:12" ht="12.95" customHeight="1" thickBot="1" x14ac:dyDescent="0.3">
      <c r="A47" s="55" t="s">
        <v>12</v>
      </c>
      <c r="B47" s="32">
        <f>D47+E47+F47+G47+H47</f>
        <v>242478.79790856823</v>
      </c>
      <c r="C47" s="32"/>
      <c r="D47" s="32">
        <v>49176.574680682359</v>
      </c>
      <c r="E47" s="32">
        <v>104180.05534278385</v>
      </c>
      <c r="F47" s="32">
        <v>31667.06396628455</v>
      </c>
      <c r="G47" s="32">
        <v>51004.996707368737</v>
      </c>
      <c r="H47" s="32">
        <v>6450.1072114487579</v>
      </c>
      <c r="I47" s="32"/>
      <c r="J47" s="32"/>
      <c r="K47" s="32"/>
      <c r="L47" s="32"/>
    </row>
    <row r="48" spans="1:12" ht="12.95" customHeight="1" thickBot="1" x14ac:dyDescent="0.3">
      <c r="A48" s="55" t="s">
        <v>13</v>
      </c>
      <c r="B48" s="32">
        <f t="shared" si="0"/>
        <v>253800.51343548371</v>
      </c>
      <c r="C48" s="32"/>
      <c r="D48" s="32">
        <v>62494.110026417467</v>
      </c>
      <c r="E48" s="32">
        <v>125576.41316159247</v>
      </c>
      <c r="F48" s="32">
        <v>38176.011150378537</v>
      </c>
      <c r="G48" s="32">
        <v>18562.879200281495</v>
      </c>
      <c r="H48" s="32">
        <v>8991.0998968137374</v>
      </c>
      <c r="I48" s="32"/>
      <c r="J48" s="32"/>
      <c r="K48" s="32"/>
      <c r="L48" s="32"/>
    </row>
    <row r="49" spans="1:12" ht="12.95" customHeight="1" thickBot="1" x14ac:dyDescent="0.3">
      <c r="A49" s="13" t="s">
        <v>14</v>
      </c>
      <c r="B49" s="32">
        <f t="shared" si="0"/>
        <v>103408.13365183477</v>
      </c>
      <c r="C49" s="32"/>
      <c r="D49" s="32">
        <v>27947.557677386514</v>
      </c>
      <c r="E49" s="32">
        <v>38096.999011100736</v>
      </c>
      <c r="F49" s="32">
        <v>11588.483580944687</v>
      </c>
      <c r="G49" s="32">
        <v>22323.065975070756</v>
      </c>
      <c r="H49" s="32">
        <v>3452.0274073320734</v>
      </c>
      <c r="I49" s="32"/>
      <c r="J49" s="32"/>
      <c r="K49" s="32"/>
      <c r="L49" s="32"/>
    </row>
    <row r="50" spans="1:12" ht="12.95" customHeight="1" thickBot="1" x14ac:dyDescent="0.3">
      <c r="A50" s="5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12.95" customHeight="1" thickBot="1" x14ac:dyDescent="0.3">
      <c r="A51" s="63" t="s">
        <v>74</v>
      </c>
      <c r="B51" s="33">
        <f>SUM(C51:L51)</f>
        <v>429350.31955685746</v>
      </c>
      <c r="C51" s="33"/>
      <c r="D51" s="33">
        <f>SUM(D52:D55)</f>
        <v>2364.5736595136445</v>
      </c>
      <c r="E51" s="33">
        <f t="shared" ref="E51:H51" si="1">SUM(E52:E55)</f>
        <v>7066.0854645229338</v>
      </c>
      <c r="F51" s="33">
        <f t="shared" si="1"/>
        <v>2143.9854083122104</v>
      </c>
      <c r="G51" s="33">
        <f t="shared" si="1"/>
        <v>1791.1181172790134</v>
      </c>
      <c r="H51" s="33">
        <f t="shared" si="1"/>
        <v>328133.65690722963</v>
      </c>
      <c r="I51" s="33">
        <f>SUM(I52:I55)</f>
        <v>0</v>
      </c>
      <c r="J51" s="33">
        <f>SUM(J52:J55)</f>
        <v>23824.999999999996</v>
      </c>
      <c r="K51" s="33">
        <f>SUM(K52:K55)</f>
        <v>0</v>
      </c>
      <c r="L51" s="33">
        <f>SUM(L52:L55)</f>
        <v>64025.9</v>
      </c>
    </row>
    <row r="52" spans="1:12" ht="12.95" customHeight="1" thickBot="1" x14ac:dyDescent="0.3">
      <c r="A52" s="55" t="s">
        <v>11</v>
      </c>
      <c r="B52" s="32">
        <f>SUM(C52:L52)</f>
        <v>67191.199999999997</v>
      </c>
      <c r="C52" s="32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/>
      <c r="J52" s="32">
        <v>22085.199999999997</v>
      </c>
      <c r="K52" s="32"/>
      <c r="L52" s="32">
        <v>45106</v>
      </c>
    </row>
    <row r="53" spans="1:12" ht="12.95" customHeight="1" thickBot="1" x14ac:dyDescent="0.3">
      <c r="A53" s="55" t="s">
        <v>12</v>
      </c>
      <c r="B53" s="32">
        <f>SUM(C53:L53)</f>
        <v>77535.000740391712</v>
      </c>
      <c r="C53" s="32"/>
      <c r="D53" s="32">
        <v>1096.9784693176277</v>
      </c>
      <c r="E53" s="32">
        <v>3117.3626472161468</v>
      </c>
      <c r="F53" s="32">
        <v>951.35110267544735</v>
      </c>
      <c r="G53" s="32">
        <v>625.54329263126351</v>
      </c>
      <c r="H53" s="32">
        <v>66509.315228551233</v>
      </c>
      <c r="I53" s="32"/>
      <c r="J53" s="32">
        <v>371.8</v>
      </c>
      <c r="K53" s="32"/>
      <c r="L53" s="32">
        <v>4862.6499999999996</v>
      </c>
    </row>
    <row r="54" spans="1:12" ht="12.95" customHeight="1" thickBot="1" x14ac:dyDescent="0.3">
      <c r="A54" s="55" t="s">
        <v>13</v>
      </c>
      <c r="B54" s="32">
        <f t="shared" ref="B52:B55" si="2">SUM(C54:L54)</f>
        <v>269014.3081091005</v>
      </c>
      <c r="C54" s="32"/>
      <c r="D54" s="32">
        <v>514.50458358253059</v>
      </c>
      <c r="E54" s="32">
        <v>3218.7912784075215</v>
      </c>
      <c r="F54" s="32">
        <v>977.73099938145185</v>
      </c>
      <c r="G54" s="32">
        <v>501.38079971850362</v>
      </c>
      <c r="H54" s="32">
        <v>257182.35044801049</v>
      </c>
      <c r="I54" s="32"/>
      <c r="J54" s="32">
        <v>1113.6999999999998</v>
      </c>
      <c r="K54" s="32"/>
      <c r="L54" s="32">
        <v>5505.85</v>
      </c>
    </row>
    <row r="55" spans="1:12" ht="12.95" customHeight="1" thickBot="1" x14ac:dyDescent="0.3">
      <c r="A55" s="13" t="s">
        <v>14</v>
      </c>
      <c r="B55" s="32">
        <f t="shared" si="2"/>
        <v>15609.810707365235</v>
      </c>
      <c r="C55" s="32"/>
      <c r="D55" s="32">
        <v>753.09060661348622</v>
      </c>
      <c r="E55" s="32">
        <v>729.93153889926577</v>
      </c>
      <c r="F55" s="32">
        <v>214.90330625531115</v>
      </c>
      <c r="G55" s="32">
        <v>664.19402492924632</v>
      </c>
      <c r="H55" s="32">
        <v>4441.9912306679253</v>
      </c>
      <c r="I55" s="32"/>
      <c r="J55" s="32">
        <v>254.29999999999998</v>
      </c>
      <c r="K55" s="32"/>
      <c r="L55" s="32">
        <v>8551.4000000000015</v>
      </c>
    </row>
    <row r="56" spans="1:12" ht="12.95" customHeight="1" thickBot="1" x14ac:dyDescent="0.3">
      <c r="A56" s="63" t="s">
        <v>75</v>
      </c>
      <c r="B56" s="33">
        <f t="shared" ref="B56:L56" si="3">B45+B51</f>
        <v>2442381.2583767441</v>
      </c>
      <c r="C56" s="33">
        <f t="shared" si="3"/>
        <v>0</v>
      </c>
      <c r="D56" s="33">
        <f t="shared" si="3"/>
        <v>337126.082888</v>
      </c>
      <c r="E56" s="33">
        <f t="shared" si="3"/>
        <v>1042362.0529799999</v>
      </c>
      <c r="F56" s="33">
        <f t="shared" si="3"/>
        <v>314115.27110592002</v>
      </c>
      <c r="G56" s="33">
        <f t="shared" si="3"/>
        <v>260807.34999999998</v>
      </c>
      <c r="H56" s="33">
        <f t="shared" si="3"/>
        <v>400119.60140282422</v>
      </c>
      <c r="I56" s="33">
        <f t="shared" si="3"/>
        <v>0</v>
      </c>
      <c r="J56" s="33">
        <f t="shared" si="3"/>
        <v>23824.999999999996</v>
      </c>
      <c r="K56" s="33">
        <f t="shared" si="3"/>
        <v>0</v>
      </c>
      <c r="L56" s="33">
        <f t="shared" si="3"/>
        <v>64025.9</v>
      </c>
    </row>
    <row r="57" spans="1:12" x14ac:dyDescent="0.25">
      <c r="A57" s="38"/>
      <c r="B57" s="38"/>
      <c r="C57" s="38"/>
      <c r="D57" s="89"/>
      <c r="E57" s="89"/>
      <c r="F57" s="89"/>
      <c r="G57" s="89"/>
      <c r="H57" s="89"/>
      <c r="I57" s="38"/>
      <c r="J57" s="38"/>
      <c r="K57" s="38"/>
      <c r="L57" s="38"/>
    </row>
    <row r="58" spans="1:12" x14ac:dyDescent="0.25">
      <c r="D58" s="2"/>
      <c r="E58" s="2"/>
      <c r="F58" s="2"/>
      <c r="G58" s="2"/>
      <c r="H58" s="2"/>
    </row>
    <row r="59" spans="1:12" x14ac:dyDescent="0.25">
      <c r="D59" s="2"/>
      <c r="E59" s="2"/>
      <c r="F59" s="2"/>
      <c r="G59" s="2"/>
      <c r="H59" s="2"/>
    </row>
    <row r="60" spans="1:12" x14ac:dyDescent="0.25">
      <c r="D60" s="2"/>
      <c r="E60" s="2"/>
      <c r="F60" s="2"/>
      <c r="G60" s="2"/>
      <c r="H60" s="2"/>
    </row>
    <row r="61" spans="1:12" x14ac:dyDescent="0.25">
      <c r="D61" s="2"/>
      <c r="E61" s="2"/>
      <c r="F61" s="2"/>
      <c r="G61" s="2"/>
      <c r="H61" s="2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6081-2282-4D1A-A6E3-4E5850E3033B}">
  <dimension ref="A1:L58"/>
  <sheetViews>
    <sheetView view="pageBreakPreview" zoomScaleNormal="100" zoomScaleSheetLayoutView="100" workbookViewId="0">
      <selection activeCell="Q16" sqref="Q16"/>
    </sheetView>
  </sheetViews>
  <sheetFormatPr defaultColWidth="9.140625" defaultRowHeight="15" x14ac:dyDescent="0.25"/>
  <cols>
    <col min="1" max="1" width="26.28515625" style="8" customWidth="1"/>
    <col min="2" max="2" width="9.42578125" style="8" bestFit="1" customWidth="1"/>
    <col min="3" max="8" width="9.140625" style="8"/>
    <col min="9" max="9" width="11.140625" style="8" customWidth="1"/>
    <col min="10" max="16384" width="9.140625" style="8"/>
  </cols>
  <sheetData>
    <row r="1" spans="1:12" x14ac:dyDescent="0.2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thickBot="1" x14ac:dyDescent="0.3">
      <c r="A2" s="31" t="s">
        <v>80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.75" customHeight="1" thickBot="1" x14ac:dyDescent="0.3">
      <c r="A3" s="39" t="s">
        <v>53</v>
      </c>
      <c r="B3" s="40" t="s">
        <v>54</v>
      </c>
      <c r="C3" s="41" t="s">
        <v>55</v>
      </c>
      <c r="D3" s="42"/>
      <c r="E3" s="42"/>
      <c r="F3" s="42"/>
      <c r="G3" s="42"/>
      <c r="H3" s="42"/>
      <c r="I3" s="42"/>
      <c r="J3" s="42"/>
      <c r="K3" s="42"/>
      <c r="L3" s="43"/>
    </row>
    <row r="4" spans="1:12" ht="81" customHeight="1" x14ac:dyDescent="0.25">
      <c r="A4" s="44"/>
      <c r="B4" s="45"/>
      <c r="C4" s="34" t="s">
        <v>56</v>
      </c>
      <c r="D4" s="46" t="s">
        <v>57</v>
      </c>
      <c r="E4" s="46" t="s">
        <v>58</v>
      </c>
      <c r="F4" s="46" t="s">
        <v>59</v>
      </c>
      <c r="G4" s="46" t="s">
        <v>60</v>
      </c>
      <c r="H4" s="46" t="s">
        <v>61</v>
      </c>
      <c r="I4" s="46" t="s">
        <v>62</v>
      </c>
      <c r="J4" s="46" t="s">
        <v>63</v>
      </c>
      <c r="K4" s="46" t="s">
        <v>64</v>
      </c>
      <c r="L4" s="46" t="s">
        <v>65</v>
      </c>
    </row>
    <row r="5" spans="1:12" x14ac:dyDescent="0.25">
      <c r="A5" s="44"/>
      <c r="B5" s="45"/>
      <c r="C5" s="35"/>
      <c r="D5" s="47"/>
      <c r="E5" s="47"/>
      <c r="F5" s="47"/>
      <c r="G5" s="47"/>
      <c r="H5" s="47"/>
      <c r="I5" s="47"/>
      <c r="J5" s="47"/>
      <c r="K5" s="47"/>
      <c r="L5" s="47"/>
    </row>
    <row r="6" spans="1:12" ht="11.25" customHeight="1" thickBot="1" x14ac:dyDescent="0.3">
      <c r="A6" s="44"/>
      <c r="B6" s="48"/>
      <c r="C6" s="36"/>
      <c r="D6" s="49"/>
      <c r="E6" s="49"/>
      <c r="F6" s="49"/>
      <c r="G6" s="49"/>
      <c r="H6" s="49"/>
      <c r="I6" s="49"/>
      <c r="J6" s="49"/>
      <c r="K6" s="49"/>
      <c r="L6" s="49"/>
    </row>
    <row r="7" spans="1:12" ht="15.75" thickBot="1" x14ac:dyDescent="0.3">
      <c r="A7" s="50"/>
      <c r="B7" s="51">
        <v>1</v>
      </c>
      <c r="C7" s="37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2">
        <v>10</v>
      </c>
      <c r="L7" s="51">
        <v>11</v>
      </c>
    </row>
    <row r="8" spans="1:12" ht="27" customHeight="1" thickBot="1" x14ac:dyDescent="0.3">
      <c r="A8" s="53" t="s">
        <v>66</v>
      </c>
      <c r="B8" s="54"/>
      <c r="C8" s="37"/>
      <c r="D8" s="51"/>
      <c r="E8" s="51"/>
      <c r="F8" s="51"/>
      <c r="G8" s="51"/>
      <c r="H8" s="51"/>
      <c r="I8" s="51"/>
      <c r="J8" s="51"/>
      <c r="K8" s="51"/>
      <c r="L8" s="51"/>
    </row>
    <row r="9" spans="1:12" s="22" customFormat="1" ht="27" customHeight="1" thickBot="1" x14ac:dyDescent="0.3">
      <c r="A9" s="63" t="s">
        <v>67</v>
      </c>
      <c r="B9" s="33">
        <f>D9+E9+F9+G9+H9</f>
        <v>996904.32422222104</v>
      </c>
      <c r="C9" s="33"/>
      <c r="D9" s="33">
        <f>SUM(D10:D13)</f>
        <v>123763.67958746101</v>
      </c>
      <c r="E9" s="33">
        <f>SUM(E10:E13)</f>
        <v>511051.49348418909</v>
      </c>
      <c r="F9" s="33">
        <f>SUM(F10:F13)</f>
        <v>153406.96489242339</v>
      </c>
      <c r="G9" s="33">
        <f>SUM(G10:G13)</f>
        <v>184216.80190312467</v>
      </c>
      <c r="H9" s="33">
        <f>SUM(H10:H13)</f>
        <v>24465.384355022914</v>
      </c>
      <c r="I9" s="33"/>
      <c r="J9" s="33"/>
      <c r="K9" s="33"/>
      <c r="L9" s="33"/>
    </row>
    <row r="10" spans="1:12" ht="12.95" customHeight="1" thickBot="1" x14ac:dyDescent="0.3">
      <c r="A10" s="55" t="s">
        <v>11</v>
      </c>
      <c r="B10" s="32">
        <f t="shared" ref="B10:B49" si="0">D10+E10+F10+G10+H10</f>
        <v>750418.48986303434</v>
      </c>
      <c r="C10" s="32"/>
      <c r="D10" s="32">
        <v>85014.140940395155</v>
      </c>
      <c r="E10" s="32">
        <v>397102.08469330758</v>
      </c>
      <c r="F10" s="32">
        <v>118983.19536631856</v>
      </c>
      <c r="G10" s="32">
        <v>130343.8285985159</v>
      </c>
      <c r="H10" s="32">
        <v>18975.240264497152</v>
      </c>
      <c r="I10" s="32"/>
      <c r="J10" s="32"/>
      <c r="K10" s="32"/>
      <c r="L10" s="32"/>
    </row>
    <row r="11" spans="1:12" ht="12.95" customHeight="1" thickBot="1" x14ac:dyDescent="0.3">
      <c r="A11" s="55" t="s">
        <v>12</v>
      </c>
      <c r="B11" s="32">
        <f t="shared" si="0"/>
        <v>117172.80698701802</v>
      </c>
      <c r="C11" s="32"/>
      <c r="D11" s="32">
        <v>20483.53786775938</v>
      </c>
      <c r="E11" s="32">
        <v>46159.90878999378</v>
      </c>
      <c r="F11" s="32">
        <v>13831.103072480229</v>
      </c>
      <c r="G11" s="32">
        <v>35239.61269407958</v>
      </c>
      <c r="H11" s="32">
        <v>1458.6445627050553</v>
      </c>
      <c r="I11" s="32"/>
      <c r="J11" s="32"/>
      <c r="K11" s="32"/>
      <c r="L11" s="32"/>
    </row>
    <row r="12" spans="1:12" ht="12.95" customHeight="1" thickBot="1" x14ac:dyDescent="0.3">
      <c r="A12" s="55" t="s">
        <v>13</v>
      </c>
      <c r="B12" s="32">
        <f t="shared" si="0"/>
        <v>88959.802964846211</v>
      </c>
      <c r="C12" s="32"/>
      <c r="D12" s="32">
        <v>11604.18853002646</v>
      </c>
      <c r="E12" s="32">
        <v>50719.772047670405</v>
      </c>
      <c r="F12" s="32">
        <v>15391.375678696744</v>
      </c>
      <c r="G12" s="32">
        <v>8053.8253177046154</v>
      </c>
      <c r="H12" s="32">
        <v>3190.6413907479928</v>
      </c>
      <c r="I12" s="32"/>
      <c r="J12" s="32"/>
      <c r="K12" s="32"/>
      <c r="L12" s="32"/>
    </row>
    <row r="13" spans="1:12" ht="12.95" customHeight="1" thickBot="1" x14ac:dyDescent="0.3">
      <c r="A13" s="13" t="s">
        <v>14</v>
      </c>
      <c r="B13" s="32">
        <f t="shared" si="0"/>
        <v>40353.224407322494</v>
      </c>
      <c r="C13" s="32"/>
      <c r="D13" s="32">
        <v>6661.8122492800194</v>
      </c>
      <c r="E13" s="32">
        <v>17069.72795321732</v>
      </c>
      <c r="F13" s="32">
        <v>5201.2907749278547</v>
      </c>
      <c r="G13" s="32">
        <v>10579.535292824588</v>
      </c>
      <c r="H13" s="32">
        <v>840.858137072712</v>
      </c>
      <c r="I13" s="32"/>
      <c r="J13" s="32"/>
      <c r="K13" s="32"/>
      <c r="L13" s="32"/>
    </row>
    <row r="14" spans="1:12" ht="12.95" customHeight="1" thickBot="1" x14ac:dyDescent="0.3">
      <c r="A14" s="5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22" customFormat="1" ht="28.5" customHeight="1" thickBot="1" x14ac:dyDescent="0.3">
      <c r="A15" s="63" t="s">
        <v>68</v>
      </c>
      <c r="B15" s="33">
        <f t="shared" si="0"/>
        <v>82263.395372117418</v>
      </c>
      <c r="C15" s="33"/>
      <c r="D15" s="33">
        <f>SUM(D16:D19)</f>
        <v>13827.242869491402</v>
      </c>
      <c r="E15" s="33">
        <f>SUM(E16:E19)</f>
        <v>41141.772787491362</v>
      </c>
      <c r="F15" s="33">
        <f>SUM(F16:F19)</f>
        <v>12392.141568126872</v>
      </c>
      <c r="G15" s="33">
        <f>SUM(G16:G19)</f>
        <v>12461.921775114932</v>
      </c>
      <c r="H15" s="33">
        <f>SUM(H16:H19)</f>
        <v>2440.3163718928522</v>
      </c>
      <c r="I15" s="33"/>
      <c r="J15" s="33"/>
      <c r="K15" s="33"/>
      <c r="L15" s="33"/>
    </row>
    <row r="16" spans="1:12" ht="12.95" customHeight="1" thickBot="1" x14ac:dyDescent="0.3">
      <c r="A16" s="55" t="s">
        <v>11</v>
      </c>
      <c r="B16" s="32">
        <f t="shared" si="0"/>
        <v>32037.816258001207</v>
      </c>
      <c r="C16" s="32"/>
      <c r="D16" s="32">
        <v>7399.720982422391</v>
      </c>
      <c r="E16" s="32">
        <v>16904.662421599038</v>
      </c>
      <c r="F16" s="32">
        <v>5100.0157906308104</v>
      </c>
      <c r="G16" s="32">
        <v>1689.4555811281668</v>
      </c>
      <c r="H16" s="32">
        <v>943.96148222080399</v>
      </c>
      <c r="I16" s="32"/>
      <c r="J16" s="32"/>
      <c r="K16" s="32"/>
      <c r="L16" s="32"/>
    </row>
    <row r="17" spans="1:12" ht="12.95" customHeight="1" thickBot="1" x14ac:dyDescent="0.3">
      <c r="A17" s="55" t="s">
        <v>12</v>
      </c>
      <c r="B17" s="32">
        <f t="shared" si="0"/>
        <v>24296.98360802784</v>
      </c>
      <c r="C17" s="32"/>
      <c r="D17" s="32">
        <v>3508.0987252819941</v>
      </c>
      <c r="E17" s="32">
        <v>13342.891378465138</v>
      </c>
      <c r="F17" s="32">
        <v>4010.1913864986445</v>
      </c>
      <c r="G17" s="32">
        <v>2626.3264222938569</v>
      </c>
      <c r="H17" s="32">
        <v>809.47569548820684</v>
      </c>
      <c r="I17" s="32"/>
      <c r="J17" s="32"/>
      <c r="K17" s="32"/>
      <c r="L17" s="32"/>
    </row>
    <row r="18" spans="1:12" ht="12.95" customHeight="1" thickBot="1" x14ac:dyDescent="0.3">
      <c r="A18" s="55" t="s">
        <v>13</v>
      </c>
      <c r="B18" s="32">
        <f t="shared" si="0"/>
        <v>11350.844297173981</v>
      </c>
      <c r="C18" s="32"/>
      <c r="D18" s="32">
        <v>746.45293922770361</v>
      </c>
      <c r="E18" s="32">
        <v>6523.8144468076016</v>
      </c>
      <c r="F18" s="32">
        <v>1964.7558224167672</v>
      </c>
      <c r="G18" s="32">
        <v>1614.2691033280255</v>
      </c>
      <c r="H18" s="32">
        <v>501.55198539388272</v>
      </c>
      <c r="I18" s="32"/>
      <c r="J18" s="32"/>
      <c r="K18" s="32"/>
      <c r="L18" s="32"/>
    </row>
    <row r="19" spans="1:12" ht="12.95" customHeight="1" thickBot="1" x14ac:dyDescent="0.3">
      <c r="A19" s="13" t="s">
        <v>14</v>
      </c>
      <c r="B19" s="32">
        <f t="shared" si="0"/>
        <v>14577.751208914395</v>
      </c>
      <c r="C19" s="32"/>
      <c r="D19" s="32">
        <v>2172.9702225593132</v>
      </c>
      <c r="E19" s="32">
        <v>4370.4045406195901</v>
      </c>
      <c r="F19" s="32">
        <v>1317.1785685806494</v>
      </c>
      <c r="G19" s="32">
        <v>6531.8706683648825</v>
      </c>
      <c r="H19" s="32">
        <v>185.32720878995863</v>
      </c>
      <c r="I19" s="32"/>
      <c r="J19" s="32"/>
      <c r="K19" s="32"/>
      <c r="L19" s="32"/>
    </row>
    <row r="20" spans="1:12" ht="12.95" customHeight="1" thickBot="1" x14ac:dyDescent="0.3">
      <c r="A20" s="55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7" customHeight="1" thickBot="1" x14ac:dyDescent="0.3">
      <c r="A21" s="63" t="s">
        <v>69</v>
      </c>
      <c r="B21" s="33">
        <f t="shared" si="0"/>
        <v>522359.81398055214</v>
      </c>
      <c r="C21" s="33"/>
      <c r="D21" s="33">
        <f>SUM(D22:D25)</f>
        <v>71986.324986514781</v>
      </c>
      <c r="E21" s="33">
        <f>SUM(E22:E25)</f>
        <v>313169.45989036083</v>
      </c>
      <c r="F21" s="33">
        <f>SUM(F22:F25)</f>
        <v>94390.367235960381</v>
      </c>
      <c r="G21" s="33">
        <f>SUM(G22:G25)</f>
        <v>24013.691462559716</v>
      </c>
      <c r="H21" s="33">
        <f>SUM(H22:H25)</f>
        <v>18799.970405156451</v>
      </c>
      <c r="I21" s="32"/>
      <c r="J21" s="32"/>
      <c r="K21" s="32"/>
      <c r="L21" s="32"/>
    </row>
    <row r="22" spans="1:12" ht="12.95" customHeight="1" thickBot="1" x14ac:dyDescent="0.3">
      <c r="A22" s="55" t="s">
        <v>11</v>
      </c>
      <c r="B22" s="32">
        <f t="shared" si="0"/>
        <v>396765.3203539789</v>
      </c>
      <c r="C22" s="32"/>
      <c r="D22" s="32">
        <v>36322.555836671476</v>
      </c>
      <c r="E22" s="32">
        <v>257654.17821584339</v>
      </c>
      <c r="F22" s="32">
        <v>77652.619865255649</v>
      </c>
      <c r="G22" s="32">
        <v>11175.451364841332</v>
      </c>
      <c r="H22" s="32">
        <v>13960.515071367001</v>
      </c>
      <c r="I22" s="32"/>
      <c r="J22" s="32"/>
      <c r="K22" s="32"/>
      <c r="L22" s="32"/>
    </row>
    <row r="23" spans="1:12" ht="12.95" customHeight="1" thickBot="1" x14ac:dyDescent="0.3">
      <c r="A23" s="55" t="s">
        <v>12</v>
      </c>
      <c r="B23" s="32">
        <f t="shared" si="0"/>
        <v>52341.261941187338</v>
      </c>
      <c r="C23" s="32"/>
      <c r="D23" s="32">
        <v>13020.393399869125</v>
      </c>
      <c r="E23" s="32">
        <v>22291.977865039797</v>
      </c>
      <c r="F23" s="32">
        <v>6648.8181587390673</v>
      </c>
      <c r="G23" s="32">
        <v>8176.7255129120686</v>
      </c>
      <c r="H23" s="32">
        <v>2203.3470046272842</v>
      </c>
      <c r="I23" s="32"/>
      <c r="J23" s="32"/>
      <c r="K23" s="32"/>
      <c r="L23" s="32"/>
    </row>
    <row r="24" spans="1:12" ht="12.95" customHeight="1" thickBot="1" x14ac:dyDescent="0.3">
      <c r="A24" s="55" t="s">
        <v>13</v>
      </c>
      <c r="B24" s="32">
        <f t="shared" si="0"/>
        <v>47661.577707151017</v>
      </c>
      <c r="C24" s="32"/>
      <c r="D24" s="32">
        <v>12179.302566724211</v>
      </c>
      <c r="E24" s="32">
        <v>23813.257303361272</v>
      </c>
      <c r="F24" s="32">
        <v>7228.3582612639993</v>
      </c>
      <c r="G24" s="32">
        <v>2697.908788767571</v>
      </c>
      <c r="H24" s="32">
        <v>1742.7507870339609</v>
      </c>
      <c r="I24" s="32"/>
      <c r="J24" s="32"/>
      <c r="K24" s="32"/>
      <c r="L24" s="32"/>
    </row>
    <row r="25" spans="1:12" ht="12.95" customHeight="1" thickBot="1" x14ac:dyDescent="0.3">
      <c r="A25" s="13" t="s">
        <v>14</v>
      </c>
      <c r="B25" s="32">
        <f t="shared" si="0"/>
        <v>25591.653978234979</v>
      </c>
      <c r="C25" s="32"/>
      <c r="D25" s="32">
        <v>10464.07318324996</v>
      </c>
      <c r="E25" s="32">
        <v>9410.0465061164032</v>
      </c>
      <c r="F25" s="32">
        <v>2860.5709507016641</v>
      </c>
      <c r="G25" s="32">
        <v>1963.6057960387443</v>
      </c>
      <c r="H25" s="32">
        <v>893.35754212820348</v>
      </c>
      <c r="I25" s="32"/>
      <c r="J25" s="32"/>
      <c r="K25" s="32"/>
      <c r="L25" s="32"/>
    </row>
    <row r="26" spans="1:12" ht="12.95" customHeight="1" thickBot="1" x14ac:dyDescent="0.3">
      <c r="A26" s="5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18" customHeight="1" thickBot="1" x14ac:dyDescent="0.3">
      <c r="A27" s="63" t="s">
        <v>70</v>
      </c>
      <c r="B27" s="33">
        <f t="shared" si="0"/>
        <v>72774.760763538041</v>
      </c>
      <c r="C27" s="33"/>
      <c r="D27" s="33">
        <f>SUM(D28:D31)</f>
        <v>12091.375928710277</v>
      </c>
      <c r="E27" s="33">
        <f>SUM(E28:E31)</f>
        <v>38784.241312787097</v>
      </c>
      <c r="F27" s="33">
        <f>SUM(F28:F31)</f>
        <v>11740.441962645409</v>
      </c>
      <c r="G27" s="33">
        <f>SUM(G28:G31)</f>
        <v>7968.0378283770751</v>
      </c>
      <c r="H27" s="33">
        <f>SUM(H28:H31)</f>
        <v>2190.6637310181773</v>
      </c>
      <c r="I27" s="32"/>
      <c r="J27" s="32"/>
      <c r="K27" s="32"/>
      <c r="L27" s="32"/>
    </row>
    <row r="28" spans="1:12" ht="12.95" customHeight="1" thickBot="1" x14ac:dyDescent="0.3">
      <c r="A28" s="55" t="s">
        <v>11</v>
      </c>
      <c r="B28" s="32">
        <f t="shared" si="0"/>
        <v>23662.825843279072</v>
      </c>
      <c r="C28" s="32"/>
      <c r="D28" s="32">
        <v>4748.7813786002653</v>
      </c>
      <c r="E28" s="32">
        <v>11770.86777103922</v>
      </c>
      <c r="F28" s="32">
        <v>3551.5632195411531</v>
      </c>
      <c r="G28" s="32">
        <v>3054.7614691194767</v>
      </c>
      <c r="H28" s="32">
        <v>536.85200497895767</v>
      </c>
      <c r="I28" s="32"/>
      <c r="J28" s="32"/>
      <c r="K28" s="32"/>
      <c r="L28" s="32"/>
    </row>
    <row r="29" spans="1:12" ht="12.95" customHeight="1" thickBot="1" x14ac:dyDescent="0.3">
      <c r="A29" s="55" t="s">
        <v>12</v>
      </c>
      <c r="B29" s="32">
        <f t="shared" si="0"/>
        <v>19615.783496424738</v>
      </c>
      <c r="C29" s="32"/>
      <c r="D29" s="32">
        <v>3376.0647661502217</v>
      </c>
      <c r="E29" s="32">
        <v>10395.021859832945</v>
      </c>
      <c r="F29" s="32">
        <v>3131.3275257444188</v>
      </c>
      <c r="G29" s="32">
        <v>2042.1993832580984</v>
      </c>
      <c r="H29" s="32">
        <v>671.16996143905214</v>
      </c>
      <c r="I29" s="32"/>
      <c r="J29" s="32"/>
      <c r="K29" s="32"/>
      <c r="L29" s="32"/>
    </row>
    <row r="30" spans="1:12" ht="12.95" customHeight="1" thickBot="1" x14ac:dyDescent="0.3">
      <c r="A30" s="55" t="s">
        <v>13</v>
      </c>
      <c r="B30" s="32">
        <f t="shared" si="0"/>
        <v>20155.55603781639</v>
      </c>
      <c r="C30" s="32"/>
      <c r="D30" s="32">
        <v>2185.379611609625</v>
      </c>
      <c r="E30" s="32">
        <v>12505.213739577517</v>
      </c>
      <c r="F30" s="32">
        <v>3810.7747842690478</v>
      </c>
      <c r="G30" s="32">
        <v>976.82709618983745</v>
      </c>
      <c r="H30" s="32">
        <v>677.36080617035873</v>
      </c>
      <c r="I30" s="32"/>
      <c r="J30" s="32"/>
      <c r="K30" s="32"/>
      <c r="L30" s="32"/>
    </row>
    <row r="31" spans="1:12" ht="12.95" customHeight="1" thickBot="1" x14ac:dyDescent="0.3">
      <c r="A31" s="13" t="s">
        <v>14</v>
      </c>
      <c r="B31" s="32">
        <f t="shared" si="0"/>
        <v>9340.5953860178415</v>
      </c>
      <c r="C31" s="32"/>
      <c r="D31" s="32">
        <v>1781.1501723501649</v>
      </c>
      <c r="E31" s="32">
        <v>4113.1379423374156</v>
      </c>
      <c r="F31" s="32">
        <v>1246.7764330907899</v>
      </c>
      <c r="G31" s="32">
        <v>1894.2498798096626</v>
      </c>
      <c r="H31" s="32">
        <v>305.28095842980861</v>
      </c>
      <c r="I31" s="32"/>
      <c r="J31" s="32"/>
      <c r="K31" s="32"/>
      <c r="L31" s="32"/>
    </row>
    <row r="32" spans="1:12" ht="12.95" customHeight="1" thickBot="1" x14ac:dyDescent="0.3">
      <c r="A32" s="55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ht="39" customHeight="1" thickBot="1" x14ac:dyDescent="0.3">
      <c r="A33" s="63" t="s">
        <v>71</v>
      </c>
      <c r="B33" s="33">
        <f t="shared" si="0"/>
        <v>40899.575078139402</v>
      </c>
      <c r="C33" s="33"/>
      <c r="D33" s="33">
        <f>SUM(D34:D37)</f>
        <v>4846.073396496854</v>
      </c>
      <c r="E33" s="33">
        <f>SUM(E34:E37)</f>
        <v>24412.378756982787</v>
      </c>
      <c r="F33" s="33">
        <f>SUM(F34:F37)</f>
        <v>7412.3095121319611</v>
      </c>
      <c r="G33" s="33">
        <f>SUM(G34:G37)</f>
        <v>2854.7732090134841</v>
      </c>
      <c r="H33" s="33">
        <f>SUM(H34:H37)</f>
        <v>1374.0402035143227</v>
      </c>
      <c r="I33" s="32"/>
      <c r="J33" s="32"/>
      <c r="K33" s="32"/>
      <c r="L33" s="32"/>
    </row>
    <row r="34" spans="1:12" ht="12.95" customHeight="1" thickBot="1" x14ac:dyDescent="0.3">
      <c r="A34" s="55" t="s">
        <v>11</v>
      </c>
      <c r="B34" s="32">
        <f t="shared" si="0"/>
        <v>0</v>
      </c>
      <c r="C34" s="32"/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/>
      <c r="J34" s="32"/>
      <c r="K34" s="32"/>
      <c r="L34" s="32"/>
    </row>
    <row r="35" spans="1:12" ht="12.95" customHeight="1" thickBot="1" x14ac:dyDescent="0.3">
      <c r="A35" s="55" t="s">
        <v>12</v>
      </c>
      <c r="B35" s="32">
        <f t="shared" si="0"/>
        <v>17176.547663689707</v>
      </c>
      <c r="C35" s="32"/>
      <c r="D35" s="32">
        <v>1858.019680208738</v>
      </c>
      <c r="E35" s="32">
        <v>10408.341226879102</v>
      </c>
      <c r="F35" s="32">
        <v>3147.2435715368724</v>
      </c>
      <c r="G35" s="32">
        <v>1123.3109446719759</v>
      </c>
      <c r="H35" s="32">
        <v>639.63224039302088</v>
      </c>
      <c r="I35" s="32"/>
      <c r="J35" s="32"/>
      <c r="K35" s="32"/>
      <c r="L35" s="32"/>
    </row>
    <row r="36" spans="1:12" ht="12.95" customHeight="1" thickBot="1" x14ac:dyDescent="0.3">
      <c r="A36" s="55" t="s">
        <v>13</v>
      </c>
      <c r="B36" s="32">
        <f t="shared" si="0"/>
        <v>18925.704972262367</v>
      </c>
      <c r="C36" s="32"/>
      <c r="D36" s="32">
        <v>2543.3216681760755</v>
      </c>
      <c r="E36" s="32">
        <v>11270.07880690047</v>
      </c>
      <c r="F36" s="32">
        <v>3427.288325187325</v>
      </c>
      <c r="G36" s="32">
        <v>1116.3417953783407</v>
      </c>
      <c r="H36" s="32">
        <v>568.6743766201572</v>
      </c>
      <c r="I36" s="32"/>
      <c r="J36" s="32"/>
      <c r="K36" s="32"/>
      <c r="L36" s="32"/>
    </row>
    <row r="37" spans="1:12" ht="12.95" customHeight="1" thickBot="1" x14ac:dyDescent="0.3">
      <c r="A37" s="13" t="s">
        <v>14</v>
      </c>
      <c r="B37" s="32">
        <f t="shared" si="0"/>
        <v>4797.3224421873338</v>
      </c>
      <c r="C37" s="32"/>
      <c r="D37" s="32">
        <v>444.7320481120409</v>
      </c>
      <c r="E37" s="32">
        <v>2733.9587232032172</v>
      </c>
      <c r="F37" s="32">
        <v>837.77761540776385</v>
      </c>
      <c r="G37" s="32">
        <v>615.12046896316758</v>
      </c>
      <c r="H37" s="32">
        <v>165.73358650114454</v>
      </c>
      <c r="I37" s="32"/>
      <c r="J37" s="32"/>
      <c r="K37" s="32"/>
      <c r="L37" s="32"/>
    </row>
    <row r="38" spans="1:12" ht="12.95" customHeight="1" thickBot="1" x14ac:dyDescent="0.3">
      <c r="A38" s="55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26.1" customHeight="1" thickBot="1" x14ac:dyDescent="0.3">
      <c r="A39" s="63" t="s">
        <v>72</v>
      </c>
      <c r="B39" s="33">
        <f t="shared" si="0"/>
        <v>3599.5592135306979</v>
      </c>
      <c r="C39" s="33"/>
      <c r="D39" s="33">
        <f>SUM(D40:D43)</f>
        <v>479.33594640685982</v>
      </c>
      <c r="E39" s="33">
        <f>SUM(E40:E43)</f>
        <v>1900.8615837149569</v>
      </c>
      <c r="F39" s="33">
        <f>SUM(F40:F43)</f>
        <v>571.60693444570154</v>
      </c>
      <c r="G39" s="33">
        <f>SUM(G40:G43)</f>
        <v>317.11946633705298</v>
      </c>
      <c r="H39" s="33">
        <f>SUM(H40:H43)</f>
        <v>330.63528262612692</v>
      </c>
      <c r="I39" s="32"/>
      <c r="J39" s="32"/>
      <c r="K39" s="32"/>
      <c r="L39" s="32"/>
    </row>
    <row r="40" spans="1:12" ht="12.95" customHeight="1" thickBot="1" x14ac:dyDescent="0.3">
      <c r="A40" s="55" t="s">
        <v>11</v>
      </c>
      <c r="B40" s="32">
        <f t="shared" si="0"/>
        <v>0</v>
      </c>
      <c r="C40" s="32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/>
      <c r="J40" s="32"/>
      <c r="K40" s="32"/>
      <c r="L40" s="32"/>
    </row>
    <row r="41" spans="1:12" ht="12.95" customHeight="1" thickBot="1" x14ac:dyDescent="0.3">
      <c r="A41" s="55" t="s">
        <v>12</v>
      </c>
      <c r="B41" s="32">
        <f t="shared" si="0"/>
        <v>2363.3312417683514</v>
      </c>
      <c r="C41" s="32"/>
      <c r="D41" s="32">
        <v>362.52870503529203</v>
      </c>
      <c r="E41" s="32">
        <v>1152.9323645291938</v>
      </c>
      <c r="F41" s="32">
        <v>345.23028461121294</v>
      </c>
      <c r="G41" s="32">
        <v>203.53148522238635</v>
      </c>
      <c r="H41" s="32">
        <v>299.10840237026633</v>
      </c>
      <c r="I41" s="32"/>
      <c r="J41" s="32"/>
      <c r="K41" s="32"/>
      <c r="L41" s="32"/>
    </row>
    <row r="42" spans="1:12" ht="12.95" customHeight="1" thickBot="1" x14ac:dyDescent="0.3">
      <c r="A42" s="55" t="s">
        <v>13</v>
      </c>
      <c r="B42" s="32">
        <f t="shared" si="0"/>
        <v>1236.2279717623469</v>
      </c>
      <c r="C42" s="32"/>
      <c r="D42" s="32">
        <v>116.80724137156777</v>
      </c>
      <c r="E42" s="32">
        <v>747.92921918576315</v>
      </c>
      <c r="F42" s="32">
        <v>226.3766498344886</v>
      </c>
      <c r="G42" s="32">
        <v>113.58798111466665</v>
      </c>
      <c r="H42" s="32">
        <v>31.526880255860593</v>
      </c>
      <c r="I42" s="32"/>
      <c r="J42" s="32"/>
      <c r="K42" s="32"/>
      <c r="L42" s="32"/>
    </row>
    <row r="43" spans="1:12" ht="12.95" customHeight="1" thickBot="1" x14ac:dyDescent="0.3">
      <c r="A43" s="13" t="s">
        <v>14</v>
      </c>
      <c r="B43" s="32">
        <f t="shared" si="0"/>
        <v>0</v>
      </c>
      <c r="C43" s="32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/>
      <c r="K43" s="32"/>
      <c r="L43" s="32"/>
    </row>
    <row r="44" spans="1:12" ht="12.95" customHeight="1" thickBot="1" x14ac:dyDescent="0.3">
      <c r="A44" s="5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6.1" customHeight="1" thickBot="1" x14ac:dyDescent="0.3">
      <c r="A45" s="63" t="s">
        <v>73</v>
      </c>
      <c r="B45" s="33">
        <f>D45+E45+F45+G45+H45</f>
        <v>2044180.4008770087</v>
      </c>
      <c r="C45" s="33"/>
      <c r="D45" s="33">
        <f>SUM(D46:D49)</f>
        <v>301031.95534491009</v>
      </c>
      <c r="E45" s="33">
        <f>SUM(E46:E49)</f>
        <v>1086797.9907460809</v>
      </c>
      <c r="F45" s="33">
        <f>SUM(F46:F49)</f>
        <v>326730.62384933152</v>
      </c>
      <c r="G45" s="33">
        <f>SUM(G46:G49)</f>
        <v>267200.93188272096</v>
      </c>
      <c r="H45" s="33">
        <f>SUM(H46:H49)</f>
        <v>62418.899053965288</v>
      </c>
      <c r="I45" s="33"/>
      <c r="J45" s="33"/>
      <c r="K45" s="33"/>
      <c r="L45" s="33"/>
    </row>
    <row r="46" spans="1:12" ht="12.95" customHeight="1" thickBot="1" x14ac:dyDescent="0.3">
      <c r="A46" s="55" t="s">
        <v>11</v>
      </c>
      <c r="B46" s="32">
        <f>D46+E46+F46+G46+H46</f>
        <v>1446072.4789482001</v>
      </c>
      <c r="C46" s="32"/>
      <c r="D46" s="32">
        <v>178518.09257820001</v>
      </c>
      <c r="E46" s="32">
        <v>805814.625</v>
      </c>
      <c r="F46" s="32">
        <v>241744.38749999998</v>
      </c>
      <c r="G46" s="32">
        <v>175309.99</v>
      </c>
      <c r="H46" s="32">
        <v>44685.383870000005</v>
      </c>
      <c r="I46" s="32"/>
      <c r="J46" s="32"/>
      <c r="K46" s="32"/>
      <c r="L46" s="32"/>
    </row>
    <row r="47" spans="1:12" ht="12.95" customHeight="1" thickBot="1" x14ac:dyDescent="0.3">
      <c r="A47" s="55" t="s">
        <v>12</v>
      </c>
      <c r="B47" s="32">
        <f t="shared" si="0"/>
        <v>244700.29578814743</v>
      </c>
      <c r="C47" s="32"/>
      <c r="D47" s="32">
        <v>45096.427469903952</v>
      </c>
      <c r="E47" s="32">
        <v>109266.80245622448</v>
      </c>
      <c r="F47" s="32">
        <v>32776.239232880755</v>
      </c>
      <c r="G47" s="32">
        <v>51004.996707368737</v>
      </c>
      <c r="H47" s="32">
        <v>6555.8299217694957</v>
      </c>
      <c r="I47" s="32"/>
      <c r="J47" s="32"/>
      <c r="K47" s="32"/>
      <c r="L47" s="32"/>
    </row>
    <row r="48" spans="1:12" ht="12.95" customHeight="1" thickBot="1" x14ac:dyDescent="0.3">
      <c r="A48" s="55" t="s">
        <v>13</v>
      </c>
      <c r="B48" s="32">
        <f t="shared" si="0"/>
        <v>254329.78623280008</v>
      </c>
      <c r="C48" s="32"/>
      <c r="D48" s="32">
        <v>55261.413092069524</v>
      </c>
      <c r="E48" s="32">
        <v>131734.73285439707</v>
      </c>
      <c r="F48" s="32">
        <v>40048.178664492647</v>
      </c>
      <c r="G48" s="32">
        <v>18562.879200281495</v>
      </c>
      <c r="H48" s="32">
        <v>8722.5824215593548</v>
      </c>
      <c r="I48" s="32"/>
      <c r="J48" s="32"/>
      <c r="K48" s="32"/>
      <c r="L48" s="32"/>
    </row>
    <row r="49" spans="1:12" ht="12.95" customHeight="1" thickBot="1" x14ac:dyDescent="0.3">
      <c r="A49" s="13" t="s">
        <v>14</v>
      </c>
      <c r="B49" s="32">
        <f t="shared" si="0"/>
        <v>99077.839907861257</v>
      </c>
      <c r="C49" s="32"/>
      <c r="D49" s="32">
        <v>22156.022204736593</v>
      </c>
      <c r="E49" s="32">
        <v>39981.830435459342</v>
      </c>
      <c r="F49" s="32">
        <v>12161.818451958123</v>
      </c>
      <c r="G49" s="32">
        <v>22323.065975070756</v>
      </c>
      <c r="H49" s="32">
        <v>2455.1028406364367</v>
      </c>
      <c r="I49" s="32"/>
      <c r="J49" s="32"/>
      <c r="K49" s="32"/>
      <c r="L49" s="32"/>
    </row>
    <row r="50" spans="1:12" ht="12.95" customHeight="1" thickBot="1" x14ac:dyDescent="0.3">
      <c r="A50" s="5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12.95" customHeight="1" thickBot="1" x14ac:dyDescent="0.3">
      <c r="A51" s="63" t="s">
        <v>74</v>
      </c>
      <c r="B51" s="33">
        <f>SUM(C51:L51)</f>
        <v>397012.49503809121</v>
      </c>
      <c r="C51" s="33"/>
      <c r="D51" s="33">
        <f>SUM(D52:D55)</f>
        <v>2057.950421189928</v>
      </c>
      <c r="E51" s="33">
        <f t="shared" ref="E51:H51" si="1">SUM(E52:E55)</f>
        <v>7412.2592539190846</v>
      </c>
      <c r="F51" s="33">
        <f t="shared" si="1"/>
        <v>2235.8881506684638</v>
      </c>
      <c r="G51" s="33">
        <f t="shared" si="1"/>
        <v>1791.1181172790134</v>
      </c>
      <c r="H51" s="33">
        <f t="shared" si="1"/>
        <v>320260.2790950347</v>
      </c>
      <c r="I51" s="33">
        <f>SUM(I52:I55)</f>
        <v>0</v>
      </c>
      <c r="J51" s="33">
        <f>SUM(J52:J55)</f>
        <v>23824.999999999996</v>
      </c>
      <c r="K51" s="33">
        <f>SUM(K52:K55)</f>
        <v>0</v>
      </c>
      <c r="L51" s="33">
        <f>SUM(L52:L55)</f>
        <v>39430</v>
      </c>
    </row>
    <row r="52" spans="1:12" ht="12.95" customHeight="1" thickBot="1" x14ac:dyDescent="0.3">
      <c r="A52" s="55" t="s">
        <v>11</v>
      </c>
      <c r="B52" s="32">
        <f t="shared" ref="B52:B55" si="2">SUM(C52:L52)</f>
        <v>54255.199999999997</v>
      </c>
      <c r="C52" s="32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/>
      <c r="J52" s="32">
        <v>22085.199999999997</v>
      </c>
      <c r="K52" s="32"/>
      <c r="L52" s="32">
        <v>32170</v>
      </c>
    </row>
    <row r="53" spans="1:12" ht="12.95" customHeight="1" thickBot="1" x14ac:dyDescent="0.3">
      <c r="A53" s="55" t="s">
        <v>12</v>
      </c>
      <c r="B53" s="32">
        <f t="shared" si="2"/>
        <v>76547.011143852564</v>
      </c>
      <c r="C53" s="32"/>
      <c r="D53" s="32">
        <v>1005.9629060960499</v>
      </c>
      <c r="E53" s="32">
        <v>3269.5725437755145</v>
      </c>
      <c r="F53" s="32">
        <v>984.67326711923999</v>
      </c>
      <c r="G53" s="32">
        <v>625.54329263126351</v>
      </c>
      <c r="H53" s="32">
        <v>67599.459134230492</v>
      </c>
      <c r="I53" s="32"/>
      <c r="J53" s="32">
        <v>371.8</v>
      </c>
      <c r="K53" s="32"/>
      <c r="L53" s="32">
        <v>2690</v>
      </c>
    </row>
    <row r="54" spans="1:12" ht="12.95" customHeight="1" thickBot="1" x14ac:dyDescent="0.3">
      <c r="A54" s="55" t="s">
        <v>13</v>
      </c>
      <c r="B54" s="32">
        <f t="shared" si="2"/>
        <v>258824.01000269986</v>
      </c>
      <c r="C54" s="32"/>
      <c r="D54" s="32">
        <v>454.95888043046887</v>
      </c>
      <c r="E54" s="32">
        <v>3376.6421456029175</v>
      </c>
      <c r="F54" s="32">
        <v>1025.6793355073471</v>
      </c>
      <c r="G54" s="32">
        <v>501.38079971850362</v>
      </c>
      <c r="H54" s="32">
        <v>249501.64884144062</v>
      </c>
      <c r="I54" s="32"/>
      <c r="J54" s="32">
        <v>1113.6999999999998</v>
      </c>
      <c r="K54" s="32"/>
      <c r="L54" s="32">
        <v>2850</v>
      </c>
    </row>
    <row r="55" spans="1:12" ht="12.95" customHeight="1" thickBot="1" x14ac:dyDescent="0.3">
      <c r="A55" s="13" t="s">
        <v>14</v>
      </c>
      <c r="B55" s="32">
        <f t="shared" si="2"/>
        <v>7386.2738915387481</v>
      </c>
      <c r="C55" s="32"/>
      <c r="D55" s="32">
        <v>597.02863466340921</v>
      </c>
      <c r="E55" s="32">
        <v>766.04456454065269</v>
      </c>
      <c r="F55" s="32">
        <v>225.53554804187675</v>
      </c>
      <c r="G55" s="32">
        <v>664.19402492924632</v>
      </c>
      <c r="H55" s="32">
        <v>3159.1711193635633</v>
      </c>
      <c r="I55" s="32"/>
      <c r="J55" s="32">
        <v>254.29999999999998</v>
      </c>
      <c r="K55" s="32"/>
      <c r="L55" s="32">
        <v>1720</v>
      </c>
    </row>
    <row r="56" spans="1:12" ht="12.95" customHeight="1" thickBot="1" x14ac:dyDescent="0.3">
      <c r="A56" s="63" t="s">
        <v>75</v>
      </c>
      <c r="B56" s="33">
        <f t="shared" ref="B56:L56" si="3">B45+B51</f>
        <v>2441192.8959150999</v>
      </c>
      <c r="C56" s="33">
        <f t="shared" si="3"/>
        <v>0</v>
      </c>
      <c r="D56" s="33">
        <f t="shared" si="3"/>
        <v>303089.90576610004</v>
      </c>
      <c r="E56" s="33">
        <f t="shared" si="3"/>
        <v>1094210.25</v>
      </c>
      <c r="F56" s="33">
        <f t="shared" si="3"/>
        <v>328966.51199999999</v>
      </c>
      <c r="G56" s="33">
        <f t="shared" si="3"/>
        <v>268992.05</v>
      </c>
      <c r="H56" s="33">
        <f t="shared" si="3"/>
        <v>382679.17814899998</v>
      </c>
      <c r="I56" s="33">
        <f t="shared" si="3"/>
        <v>0</v>
      </c>
      <c r="J56" s="33">
        <f t="shared" si="3"/>
        <v>23824.999999999996</v>
      </c>
      <c r="K56" s="33">
        <f t="shared" si="3"/>
        <v>0</v>
      </c>
      <c r="L56" s="33">
        <f t="shared" si="3"/>
        <v>39430</v>
      </c>
    </row>
    <row r="57" spans="1:12" x14ac:dyDescent="0.25">
      <c r="A57" s="38"/>
      <c r="B57" s="38"/>
      <c r="C57" s="38"/>
      <c r="D57" s="89"/>
      <c r="E57" s="89"/>
      <c r="F57" s="89"/>
      <c r="G57" s="89"/>
      <c r="H57" s="89"/>
      <c r="I57" s="38"/>
      <c r="J57" s="38"/>
      <c r="K57" s="38"/>
      <c r="L57" s="38"/>
    </row>
    <row r="58" spans="1:12" x14ac:dyDescent="0.25">
      <c r="D58" s="14"/>
      <c r="E58" s="14"/>
      <c r="F58" s="14"/>
      <c r="G58" s="14"/>
      <c r="H58" s="14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Форма 2</vt:lpstr>
      <vt:lpstr>2024</vt:lpstr>
      <vt:lpstr>2025</vt:lpstr>
      <vt:lpstr>2026</vt:lpstr>
      <vt:lpstr>'Форма 2'!OLE_LINK1</vt:lpstr>
      <vt:lpstr>'2024'!Область_печати</vt:lpstr>
      <vt:lpstr>'2025'!Область_печати</vt:lpstr>
      <vt:lpstr>'2026'!Область_печати</vt:lpstr>
      <vt:lpstr>'Форма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Людвиг Елизавета Борисовна</dc:creator>
  <cp:lastModifiedBy>Людвиг Елизавета Борисовна</cp:lastModifiedBy>
  <dcterms:created xsi:type="dcterms:W3CDTF">2023-12-03T22:38:07Z</dcterms:created>
  <dcterms:modified xsi:type="dcterms:W3CDTF">2025-05-15T01:58:07Z</dcterms:modified>
</cp:coreProperties>
</file>